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zvještaji\Mjesecna\2018\01_18\"/>
    </mc:Choice>
  </mc:AlternateContent>
  <bookViews>
    <workbookView xWindow="120" yWindow="15" windowWidth="19995" windowHeight="6915" tabRatio="824" firstSheet="1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C144" i="74" l="1"/>
  <c r="C144" i="58" s="1"/>
  <c r="C144" i="53"/>
  <c r="C68" i="50"/>
  <c r="C33" i="65"/>
  <c r="K42" i="80"/>
  <c r="J42" i="80"/>
  <c r="E42" i="80"/>
  <c r="D42" i="80"/>
  <c r="K47" i="80"/>
  <c r="J47" i="80"/>
  <c r="E47" i="80"/>
  <c r="D47" i="80"/>
  <c r="K43" i="80"/>
  <c r="J43" i="80"/>
  <c r="E43" i="80"/>
  <c r="D43" i="80"/>
  <c r="Q43" i="80" s="1"/>
  <c r="K48" i="80"/>
  <c r="J48" i="80"/>
  <c r="E48" i="80"/>
  <c r="D48" i="80"/>
  <c r="Q48" i="80" s="1"/>
  <c r="K44" i="80"/>
  <c r="J44" i="80"/>
  <c r="E44" i="80"/>
  <c r="D44" i="80"/>
  <c r="F44" i="80" s="1"/>
  <c r="K46" i="80"/>
  <c r="J46" i="80"/>
  <c r="E46" i="80"/>
  <c r="D46" i="80"/>
  <c r="K45" i="80"/>
  <c r="J45" i="80"/>
  <c r="E45" i="80"/>
  <c r="R45" i="80" s="1"/>
  <c r="D45" i="80"/>
  <c r="C36" i="80"/>
  <c r="K34" i="80"/>
  <c r="J34" i="80"/>
  <c r="E34" i="80"/>
  <c r="D34" i="80"/>
  <c r="K33" i="80"/>
  <c r="M33" i="80" s="1"/>
  <c r="J33" i="80"/>
  <c r="L33" i="80" s="1"/>
  <c r="E33" i="80"/>
  <c r="D33" i="80"/>
  <c r="Q33" i="80" s="1"/>
  <c r="K26" i="80"/>
  <c r="J26" i="80"/>
  <c r="M26" i="80" s="1"/>
  <c r="E26" i="80"/>
  <c r="R26" i="80" s="1"/>
  <c r="D26" i="80"/>
  <c r="K30" i="80"/>
  <c r="J30" i="80"/>
  <c r="M30" i="80" s="1"/>
  <c r="E30" i="80"/>
  <c r="D30" i="80"/>
  <c r="K25" i="80"/>
  <c r="J25" i="80"/>
  <c r="E25" i="80"/>
  <c r="D25" i="80"/>
  <c r="K28" i="80"/>
  <c r="J28" i="80"/>
  <c r="M28" i="80" s="1"/>
  <c r="E28" i="80"/>
  <c r="D28" i="80"/>
  <c r="Q28" i="80" s="1"/>
  <c r="K32" i="80"/>
  <c r="J32" i="80"/>
  <c r="L32" i="80" s="1"/>
  <c r="E32" i="80"/>
  <c r="R32" i="80" s="1"/>
  <c r="D32" i="80"/>
  <c r="K31" i="80"/>
  <c r="J31" i="80"/>
  <c r="M31" i="80" s="1"/>
  <c r="E31" i="80"/>
  <c r="D31" i="80"/>
  <c r="K29" i="80"/>
  <c r="J29" i="80"/>
  <c r="E29" i="80"/>
  <c r="D29" i="80"/>
  <c r="K27" i="80"/>
  <c r="J27" i="80"/>
  <c r="E27" i="80"/>
  <c r="D27" i="80"/>
  <c r="F27" i="80" s="1"/>
  <c r="K22" i="80"/>
  <c r="J22" i="80"/>
  <c r="L22" i="80" s="1"/>
  <c r="E22" i="80"/>
  <c r="D22" i="80"/>
  <c r="K20" i="80"/>
  <c r="J20" i="80"/>
  <c r="E20" i="80"/>
  <c r="D20" i="80"/>
  <c r="K18" i="80"/>
  <c r="J18" i="80"/>
  <c r="E18" i="80"/>
  <c r="F18" i="80" s="1"/>
  <c r="D18" i="80"/>
  <c r="K15" i="80"/>
  <c r="J15" i="80"/>
  <c r="E15" i="80"/>
  <c r="D15" i="80"/>
  <c r="K13" i="80"/>
  <c r="J13" i="80"/>
  <c r="E13" i="80"/>
  <c r="R13" i="80" s="1"/>
  <c r="D13" i="80"/>
  <c r="K19" i="80"/>
  <c r="J19" i="80"/>
  <c r="E19" i="80"/>
  <c r="R19" i="80" s="1"/>
  <c r="D19" i="80"/>
  <c r="K12" i="80"/>
  <c r="J12" i="80"/>
  <c r="E12" i="80"/>
  <c r="D12" i="80"/>
  <c r="K11" i="80"/>
  <c r="J11" i="80"/>
  <c r="M11" i="80" s="1"/>
  <c r="E11" i="80"/>
  <c r="G11" i="80" s="1"/>
  <c r="D11" i="80"/>
  <c r="K17" i="80"/>
  <c r="J17" i="80"/>
  <c r="E17" i="80"/>
  <c r="R17" i="80" s="1"/>
  <c r="D17" i="80"/>
  <c r="K21" i="80"/>
  <c r="J21" i="80"/>
  <c r="M21" i="80" s="1"/>
  <c r="E21" i="80"/>
  <c r="D21" i="80"/>
  <c r="K14" i="80"/>
  <c r="J14" i="80"/>
  <c r="E14" i="80"/>
  <c r="D14" i="80"/>
  <c r="C14" i="80"/>
  <c r="C29" i="80" s="1"/>
  <c r="K16" i="80"/>
  <c r="J16" i="80"/>
  <c r="L16" i="80" s="1"/>
  <c r="E16" i="80"/>
  <c r="D16" i="80"/>
  <c r="I9" i="80"/>
  <c r="E9" i="80"/>
  <c r="E40" i="80" s="1"/>
  <c r="O40" i="80" s="1"/>
  <c r="D9" i="80"/>
  <c r="D40" i="80" s="1"/>
  <c r="F8" i="80"/>
  <c r="B5" i="80"/>
  <c r="N9" i="80" l="1"/>
  <c r="O9" i="80"/>
  <c r="I40" i="80"/>
  <c r="H9" i="80"/>
  <c r="L12" i="80"/>
  <c r="L19" i="80"/>
  <c r="M13" i="80"/>
  <c r="Q21" i="80"/>
  <c r="S21" i="80" s="1"/>
  <c r="R21" i="80"/>
  <c r="F17" i="80"/>
  <c r="G28" i="80"/>
  <c r="G25" i="80"/>
  <c r="M14" i="80"/>
  <c r="F15" i="80"/>
  <c r="G20" i="80"/>
  <c r="L18" i="80"/>
  <c r="R30" i="80"/>
  <c r="F33" i="80"/>
  <c r="Q45" i="80"/>
  <c r="S45" i="80" s="1"/>
  <c r="M16" i="80"/>
  <c r="G18" i="80"/>
  <c r="Q18" i="80"/>
  <c r="Q20" i="80"/>
  <c r="R29" i="80"/>
  <c r="R31" i="80"/>
  <c r="L25" i="80"/>
  <c r="L30" i="80"/>
  <c r="G33" i="80"/>
  <c r="G44" i="80"/>
  <c r="K49" i="80"/>
  <c r="O47" i="80" s="1"/>
  <c r="R16" i="80"/>
  <c r="G17" i="80"/>
  <c r="G12" i="80"/>
  <c r="M19" i="80"/>
  <c r="G15" i="80"/>
  <c r="L31" i="80"/>
  <c r="L26" i="80"/>
  <c r="M45" i="80"/>
  <c r="D49" i="80"/>
  <c r="H45" i="80" s="1"/>
  <c r="O48" i="80"/>
  <c r="L45" i="80"/>
  <c r="G46" i="80"/>
  <c r="R43" i="80"/>
  <c r="F45" i="80"/>
  <c r="Q44" i="80"/>
  <c r="R42" i="80"/>
  <c r="R27" i="80"/>
  <c r="Q27" i="80"/>
  <c r="R28" i="80"/>
  <c r="S28" i="80" s="1"/>
  <c r="K35" i="80"/>
  <c r="O26" i="80" s="1"/>
  <c r="E35" i="80"/>
  <c r="I29" i="80" s="1"/>
  <c r="F28" i="80"/>
  <c r="L34" i="80"/>
  <c r="L14" i="80"/>
  <c r="L21" i="80"/>
  <c r="L13" i="80"/>
  <c r="M15" i="80"/>
  <c r="M20" i="80"/>
  <c r="R14" i="80"/>
  <c r="R11" i="80"/>
  <c r="O30" i="80"/>
  <c r="O29" i="80"/>
  <c r="N40" i="80"/>
  <c r="J40" i="80"/>
  <c r="F19" i="80"/>
  <c r="Q19" i="80"/>
  <c r="S19" i="80" s="1"/>
  <c r="G19" i="80"/>
  <c r="F30" i="80"/>
  <c r="Q30" i="80"/>
  <c r="S30" i="80" s="1"/>
  <c r="G30" i="80"/>
  <c r="G47" i="80"/>
  <c r="R47" i="80"/>
  <c r="F47" i="80"/>
  <c r="O42" i="80"/>
  <c r="G14" i="80"/>
  <c r="F14" i="80"/>
  <c r="F21" i="80"/>
  <c r="M17" i="80"/>
  <c r="L17" i="80"/>
  <c r="Q22" i="80"/>
  <c r="F22" i="80"/>
  <c r="M29" i="80"/>
  <c r="L29" i="80"/>
  <c r="F31" i="80"/>
  <c r="Q31" i="80"/>
  <c r="S31" i="80" s="1"/>
  <c r="G31" i="80"/>
  <c r="I35" i="80"/>
  <c r="I33" i="80"/>
  <c r="Q40" i="80"/>
  <c r="F46" i="80"/>
  <c r="R46" i="80"/>
  <c r="M44" i="80"/>
  <c r="L44" i="80"/>
  <c r="M48" i="80"/>
  <c r="L48" i="80"/>
  <c r="M42" i="80"/>
  <c r="L42" i="80"/>
  <c r="O49" i="80"/>
  <c r="D23" i="80"/>
  <c r="G16" i="80"/>
  <c r="F16" i="80"/>
  <c r="Q16" i="80"/>
  <c r="Q11" i="80"/>
  <c r="F11" i="80"/>
  <c r="R15" i="80"/>
  <c r="J35" i="80"/>
  <c r="M27" i="80"/>
  <c r="L27" i="80"/>
  <c r="G29" i="80"/>
  <c r="Q29" i="80"/>
  <c r="S29" i="80" s="1"/>
  <c r="F29" i="80"/>
  <c r="M32" i="80"/>
  <c r="G34" i="80"/>
  <c r="Q34" i="80"/>
  <c r="F34" i="80"/>
  <c r="H40" i="80"/>
  <c r="L46" i="80"/>
  <c r="M46" i="80"/>
  <c r="R48" i="80"/>
  <c r="F43" i="80"/>
  <c r="S43" i="80"/>
  <c r="L47" i="80"/>
  <c r="M47" i="80"/>
  <c r="G42" i="80"/>
  <c r="Q42" i="80"/>
  <c r="F42" i="80"/>
  <c r="E49" i="80"/>
  <c r="F39" i="80"/>
  <c r="L39" i="80" s="1"/>
  <c r="L8" i="80"/>
  <c r="K23" i="80"/>
  <c r="K51" i="80" s="1"/>
  <c r="O45" i="80"/>
  <c r="Q14" i="80"/>
  <c r="Q17" i="80"/>
  <c r="S17" i="80" s="1"/>
  <c r="G13" i="80"/>
  <c r="Q13" i="80"/>
  <c r="S13" i="80" s="1"/>
  <c r="F13" i="80"/>
  <c r="E23" i="80"/>
  <c r="G32" i="80"/>
  <c r="Q32" i="80"/>
  <c r="S32" i="80" s="1"/>
  <c r="F32" i="80"/>
  <c r="G26" i="80"/>
  <c r="Q26" i="80"/>
  <c r="S26" i="80" s="1"/>
  <c r="F26" i="80"/>
  <c r="Q12" i="80"/>
  <c r="F12" i="80"/>
  <c r="L20" i="80"/>
  <c r="G22" i="80"/>
  <c r="J23" i="80"/>
  <c r="D35" i="80"/>
  <c r="Q25" i="80"/>
  <c r="F25" i="80"/>
  <c r="M34" i="80"/>
  <c r="R44" i="80"/>
  <c r="S44" i="80" s="1"/>
  <c r="O44" i="80"/>
  <c r="G48" i="80"/>
  <c r="S48" i="80"/>
  <c r="M43" i="80"/>
  <c r="L43" i="80"/>
  <c r="Q47" i="80"/>
  <c r="S47" i="80" s="1"/>
  <c r="J9" i="80"/>
  <c r="Q9" i="80"/>
  <c r="G21" i="80"/>
  <c r="L11" i="80"/>
  <c r="R12" i="80"/>
  <c r="M12" i="80"/>
  <c r="Q15" i="80"/>
  <c r="F20" i="80"/>
  <c r="M22" i="80"/>
  <c r="G27" i="80"/>
  <c r="L28" i="80"/>
  <c r="R25" i="80"/>
  <c r="M25" i="80"/>
  <c r="G45" i="80"/>
  <c r="R40" i="80"/>
  <c r="K40" i="80"/>
  <c r="K9" i="80"/>
  <c r="R9" i="80"/>
  <c r="L15" i="80"/>
  <c r="R18" i="80"/>
  <c r="M18" i="80"/>
  <c r="J49" i="80"/>
  <c r="Q46" i="80"/>
  <c r="F48" i="80"/>
  <c r="G43" i="80"/>
  <c r="G49" i="80" l="1"/>
  <c r="S16" i="80"/>
  <c r="O31" i="80"/>
  <c r="O33" i="80"/>
  <c r="H46" i="80"/>
  <c r="S42" i="80"/>
  <c r="I25" i="80"/>
  <c r="O28" i="80"/>
  <c r="O35" i="80"/>
  <c r="S27" i="80"/>
  <c r="O46" i="80"/>
  <c r="O34" i="80"/>
  <c r="O27" i="80"/>
  <c r="O25" i="80"/>
  <c r="O32" i="80"/>
  <c r="I32" i="80"/>
  <c r="H48" i="80"/>
  <c r="H49" i="80"/>
  <c r="F49" i="80"/>
  <c r="O43" i="80"/>
  <c r="R35" i="80"/>
  <c r="I27" i="80"/>
  <c r="H42" i="80"/>
  <c r="H44" i="80"/>
  <c r="H47" i="80"/>
  <c r="S18" i="80"/>
  <c r="I30" i="80"/>
  <c r="I31" i="80"/>
  <c r="H43" i="80"/>
  <c r="D51" i="80"/>
  <c r="I26" i="80"/>
  <c r="I34" i="80"/>
  <c r="I28" i="80"/>
  <c r="S14" i="80"/>
  <c r="S11" i="80"/>
  <c r="N35" i="80"/>
  <c r="N30" i="80"/>
  <c r="N31" i="80"/>
  <c r="N27" i="80"/>
  <c r="M35" i="80"/>
  <c r="N33" i="80"/>
  <c r="N26" i="80"/>
  <c r="N32" i="80"/>
  <c r="N29" i="80"/>
  <c r="L35" i="80"/>
  <c r="N34" i="80"/>
  <c r="N25" i="80"/>
  <c r="N28" i="80"/>
  <c r="I22" i="80"/>
  <c r="I18" i="80"/>
  <c r="I12" i="80"/>
  <c r="I23" i="80"/>
  <c r="I17" i="80"/>
  <c r="I20" i="80"/>
  <c r="I15" i="80"/>
  <c r="I19" i="80"/>
  <c r="R23" i="80"/>
  <c r="I21" i="80"/>
  <c r="I11" i="80"/>
  <c r="I16" i="80"/>
  <c r="I13" i="80"/>
  <c r="I14" i="80"/>
  <c r="S46" i="80"/>
  <c r="S15" i="80"/>
  <c r="F35" i="80"/>
  <c r="H33" i="80"/>
  <c r="H28" i="80"/>
  <c r="H34" i="80"/>
  <c r="H32" i="80"/>
  <c r="H31" i="80"/>
  <c r="H27" i="80"/>
  <c r="H35" i="80"/>
  <c r="H26" i="80"/>
  <c r="Q35" i="80"/>
  <c r="G35" i="80"/>
  <c r="H30" i="80"/>
  <c r="H25" i="80"/>
  <c r="H29" i="80"/>
  <c r="I42" i="80"/>
  <c r="I44" i="80"/>
  <c r="I43" i="80"/>
  <c r="I48" i="80"/>
  <c r="I46" i="80"/>
  <c r="R49" i="80"/>
  <c r="I45" i="80"/>
  <c r="I49" i="80"/>
  <c r="E51" i="80"/>
  <c r="R51" i="80" s="1"/>
  <c r="I47" i="80"/>
  <c r="N49" i="80"/>
  <c r="N48" i="80"/>
  <c r="M49" i="80"/>
  <c r="N44" i="80"/>
  <c r="N46" i="80"/>
  <c r="N45" i="80"/>
  <c r="J51" i="80"/>
  <c r="L49" i="80"/>
  <c r="N42" i="80"/>
  <c r="N47" i="80"/>
  <c r="N43" i="80"/>
  <c r="S25" i="80"/>
  <c r="L23" i="80"/>
  <c r="N20" i="80"/>
  <c r="N19" i="80"/>
  <c r="N23" i="80"/>
  <c r="M23" i="80"/>
  <c r="N18" i="80"/>
  <c r="N15" i="80"/>
  <c r="N13" i="80"/>
  <c r="N14" i="80"/>
  <c r="N16" i="80"/>
  <c r="N17" i="80"/>
  <c r="N11" i="80"/>
  <c r="N12" i="80"/>
  <c r="N21" i="80"/>
  <c r="N22" i="80"/>
  <c r="S12" i="80"/>
  <c r="Q49" i="80"/>
  <c r="O13" i="80"/>
  <c r="O20" i="80"/>
  <c r="O18" i="80"/>
  <c r="O15" i="80"/>
  <c r="O14" i="80"/>
  <c r="O16" i="80"/>
  <c r="O22" i="80"/>
  <c r="O19" i="80"/>
  <c r="O12" i="80"/>
  <c r="O11" i="80"/>
  <c r="O21" i="80"/>
  <c r="O17" i="80"/>
  <c r="O23" i="80"/>
  <c r="Q23" i="80"/>
  <c r="H23" i="80"/>
  <c r="H15" i="80"/>
  <c r="H11" i="80"/>
  <c r="H21" i="80"/>
  <c r="G23" i="80"/>
  <c r="H18" i="80"/>
  <c r="H17" i="80"/>
  <c r="H13" i="80"/>
  <c r="H14" i="80"/>
  <c r="H20" i="80"/>
  <c r="H16" i="80"/>
  <c r="F23" i="80"/>
  <c r="H19" i="80"/>
  <c r="H12" i="80"/>
  <c r="H22" i="80"/>
  <c r="S35" i="80" l="1"/>
  <c r="S23" i="80"/>
  <c r="G51" i="80"/>
  <c r="M51" i="80"/>
  <c r="L51" i="80"/>
  <c r="Q51" i="80"/>
  <c r="S51" i="80" s="1"/>
  <c r="S49" i="80"/>
  <c r="F51" i="80"/>
  <c r="C39" i="71"/>
  <c r="M73" i="47" l="1"/>
  <c r="E73" i="47" l="1"/>
  <c r="D73" i="47"/>
  <c r="H73" i="47" l="1"/>
  <c r="O73" i="47"/>
  <c r="P73" i="47"/>
  <c r="Q73" i="47" l="1"/>
  <c r="G8" i="80" l="1"/>
  <c r="M8" i="80" l="1"/>
  <c r="G39" i="80"/>
  <c r="S8" i="80"/>
  <c r="S39" i="80" l="1"/>
  <c r="M39" i="80"/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8" i="57"/>
  <c r="M148" i="57"/>
  <c r="K148" i="57"/>
  <c r="J148" i="57"/>
  <c r="H148" i="57"/>
  <c r="G148" i="57"/>
  <c r="E148" i="57"/>
  <c r="D148" i="57"/>
  <c r="N147" i="57"/>
  <c r="M147" i="57"/>
  <c r="K147" i="57"/>
  <c r="J147" i="57"/>
  <c r="H147" i="57"/>
  <c r="G147" i="57"/>
  <c r="E147" i="57"/>
  <c r="D147" i="57"/>
  <c r="N146" i="57"/>
  <c r="M146" i="57"/>
  <c r="K146" i="57"/>
  <c r="J146" i="57"/>
  <c r="H146" i="57"/>
  <c r="G146" i="57"/>
  <c r="E146" i="57"/>
  <c r="D146" i="57"/>
  <c r="D149" i="57"/>
  <c r="N153" i="57"/>
  <c r="K153" i="57"/>
  <c r="H153" i="57"/>
  <c r="G153" i="57"/>
  <c r="E153" i="57"/>
  <c r="D153" i="57"/>
  <c r="O147" i="53"/>
  <c r="L147" i="53"/>
  <c r="I147" i="53"/>
  <c r="H147" i="53"/>
  <c r="G147" i="53"/>
  <c r="F147" i="53"/>
  <c r="D147" i="53"/>
  <c r="K150" i="51"/>
  <c r="N150" i="51"/>
  <c r="M150" i="51"/>
  <c r="J150" i="51"/>
  <c r="I150" i="51"/>
  <c r="H150" i="51"/>
  <c r="F150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P127" i="49"/>
  <c r="Q127" i="49" s="1"/>
  <c r="O127" i="49"/>
  <c r="Q126" i="49"/>
  <c r="P126" i="49"/>
  <c r="O126" i="49"/>
  <c r="P125" i="49"/>
  <c r="O125" i="49"/>
  <c r="Q125" i="49" s="1"/>
  <c r="P124" i="49"/>
  <c r="O124" i="49"/>
  <c r="P123" i="49"/>
  <c r="Q123" i="49" s="1"/>
  <c r="O123" i="49"/>
  <c r="P122" i="49"/>
  <c r="O122" i="49"/>
  <c r="Q122" i="49" s="1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9" i="47"/>
  <c r="P79" i="47"/>
  <c r="O79" i="47"/>
  <c r="P78" i="47"/>
  <c r="O78" i="47"/>
  <c r="Q78" i="47" s="1"/>
  <c r="P77" i="47"/>
  <c r="O77" i="47"/>
  <c r="Q77" i="47" s="1"/>
  <c r="P76" i="47"/>
  <c r="O76" i="47"/>
  <c r="P75" i="47"/>
  <c r="O75" i="47"/>
  <c r="Q75" i="47" s="1"/>
  <c r="P74" i="47"/>
  <c r="O74" i="47"/>
  <c r="Q74" i="47" s="1"/>
  <c r="J149" i="57" l="1"/>
  <c r="D150" i="51"/>
  <c r="M147" i="58"/>
  <c r="L147" i="58"/>
  <c r="O147" i="58"/>
  <c r="K149" i="57"/>
  <c r="L153" i="57"/>
  <c r="J153" i="57"/>
  <c r="N149" i="57"/>
  <c r="F148" i="57"/>
  <c r="I146" i="57"/>
  <c r="I147" i="57"/>
  <c r="M153" i="57"/>
  <c r="F153" i="57"/>
  <c r="I153" i="57"/>
  <c r="M149" i="57"/>
  <c r="O146" i="57"/>
  <c r="O147" i="57"/>
  <c r="O148" i="57"/>
  <c r="L148" i="57"/>
  <c r="P148" i="57" s="1"/>
  <c r="L146" i="57"/>
  <c r="P146" i="57" s="1"/>
  <c r="F146" i="57"/>
  <c r="F147" i="57"/>
  <c r="D151" i="57"/>
  <c r="I148" i="57"/>
  <c r="L147" i="57"/>
  <c r="G149" i="57"/>
  <c r="H149" i="57"/>
  <c r="E149" i="57"/>
  <c r="G150" i="51"/>
  <c r="P147" i="74"/>
  <c r="Q147" i="74" s="1"/>
  <c r="P147" i="53"/>
  <c r="N147" i="53"/>
  <c r="M147" i="53"/>
  <c r="K147" i="53"/>
  <c r="E147" i="53"/>
  <c r="O150" i="51"/>
  <c r="E150" i="51"/>
  <c r="K148" i="51"/>
  <c r="N148" i="51"/>
  <c r="K105" i="49" l="1"/>
  <c r="J151" i="57"/>
  <c r="F147" i="58"/>
  <c r="O153" i="57"/>
  <c r="P153" i="57" s="1"/>
  <c r="P147" i="58"/>
  <c r="Q147" i="58" s="1"/>
  <c r="I147" i="58"/>
  <c r="K151" i="57"/>
  <c r="M151" i="57"/>
  <c r="N151" i="57"/>
  <c r="F149" i="57"/>
  <c r="F151" i="57" s="1"/>
  <c r="O149" i="57"/>
  <c r="P147" i="57"/>
  <c r="E151" i="57"/>
  <c r="I149" i="57"/>
  <c r="G151" i="57"/>
  <c r="L149" i="57"/>
  <c r="H151" i="57"/>
  <c r="F148" i="51"/>
  <c r="Q147" i="53"/>
  <c r="L150" i="51"/>
  <c r="P150" i="51" s="1"/>
  <c r="M148" i="51"/>
  <c r="H148" i="51"/>
  <c r="J148" i="51"/>
  <c r="E148" i="51"/>
  <c r="I148" i="51"/>
  <c r="L148" i="51"/>
  <c r="J105" i="49"/>
  <c r="I105" i="49"/>
  <c r="D105" i="49"/>
  <c r="H105" i="49"/>
  <c r="I151" i="57" l="1"/>
  <c r="P149" i="57"/>
  <c r="O151" i="57"/>
  <c r="L151" i="57"/>
  <c r="G105" i="49"/>
  <c r="G148" i="51"/>
  <c r="D148" i="51"/>
  <c r="O148" i="51"/>
  <c r="P148" i="51" s="1"/>
  <c r="F105" i="49"/>
  <c r="M105" i="49"/>
  <c r="P105" i="49"/>
  <c r="E105" i="49"/>
  <c r="N105" i="49"/>
  <c r="P151" i="57" l="1"/>
  <c r="O105" i="49"/>
  <c r="Q105" i="49" s="1"/>
</calcChain>
</file>

<file path=xl/sharedStrings.xml><?xml version="1.0" encoding="utf-8"?>
<sst xmlns="http://schemas.openxmlformats.org/spreadsheetml/2006/main" count="4611" uniqueCount="351">
  <si>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</si>
  <si>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</si>
  <si>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</si>
  <si>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</si>
  <si>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</si>
  <si>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</si>
  <si>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</si>
  <si>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</si>
  <si>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</si>
  <si>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</si>
  <si>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</si>
  <si>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</si>
  <si>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</si>
  <si>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</si>
  <si>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</si>
  <si>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</si>
  <si>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</si>
  <si>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</si>
  <si>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</si>
  <si>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</si>
  <si>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</si>
  <si>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</si>
  <si>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</si>
  <si>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</si>
  <si>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</si>
  <si>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</si>
  <si>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</si>
  <si>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</si>
  <si>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</si>
  <si>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</si>
  <si>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</si>
  <si>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</si>
  <si>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</si>
  <si>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</si>
  <si>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</si>
  <si>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</si>
  <si>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</si>
  <si>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</si>
  <si>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</si>
  <si>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</si>
  <si>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</si>
  <si>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</si>
  <si>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</si>
  <si>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</si>
  <si>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</si>
  <si>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</si>
  <si>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</si>
  <si>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</si>
  <si>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</si>
  <si>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</si>
  <si>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</si>
  <si>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</si>
  <si>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</si>
  <si>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</si>
  <si>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</si>
  <si>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</si>
  <si>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</si>
  <si>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</si>
  <si>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</si>
  <si>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</si>
  <si>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</si>
  <si>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</si>
  <si>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</si>
  <si>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</si>
  <si>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</si>
  <si>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</si>
  <si>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</si>
  <si>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</si>
  <si>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</si>
  <si>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</si>
  <si>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</si>
  <si>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</si>
  <si>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</si>
  <si>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</si>
  <si>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</si>
  <si>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</si>
  <si>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</si>
  <si>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</si>
  <si>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</si>
  <si>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</si>
  <si>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</si>
  <si>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</si>
  <si>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</si>
  <si>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</si>
  <si>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</si>
  <si>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</si>
  <si>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</si>
  <si>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</si>
  <si>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</si>
  <si>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</si>
  <si>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</si>
  <si>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</si>
  <si>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</si>
  <si>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</si>
  <si>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</si>
  <si>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</si>
  <si>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</si>
  <si>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</si>
  <si>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</si>
  <si>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</si>
  <si>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</si>
  <si>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</si>
  <si>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</si>
  <si>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</si>
  <si>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</si>
  <si>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</si>
  <si>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</si>
  <si>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</si>
  <si>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</si>
  <si>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</si>
  <si>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</si>
  <si>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</si>
  <si>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</si>
  <si>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</si>
  <si>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</si>
  <si>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</si>
  <si>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</si>
  <si>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</si>
  <si>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</si>
  <si>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</si>
  <si>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</si>
  <si>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</si>
  <si>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</si>
  <si>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</si>
  <si>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</si>
  <si>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</si>
  <si>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</si>
  <si>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</si>
  <si>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</si>
  <si>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</si>
  <si>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</si>
  <si>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</si>
  <si>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</si>
  <si>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</si>
  <si>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</si>
  <si>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</si>
  <si>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</si>
  <si>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</si>
  <si>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</si>
  <si>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</si>
  <si>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</si>
  <si>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</si>
  <si>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</si>
  <si>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</si>
  <si>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</si>
  <si>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</si>
  <si>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</si>
  <si>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</si>
  <si>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</si>
  <si>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</si>
  <si>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</si>
  <si>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</si>
  <si>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</si>
  <si>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</si>
  <si>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</si>
  <si>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</si>
  <si>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</si>
  <si>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</si>
  <si>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</si>
  <si>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</si>
  <si>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</si>
  <si>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</si>
  <si>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</si>
  <si>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</si>
  <si>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</si>
  <si>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</si>
  <si>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</si>
  <si>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</si>
  <si>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</si>
  <si>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</si>
  <si>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</si>
  <si>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</si>
  <si>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</si>
  <si>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</si>
  <si>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</si>
  <si>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</si>
  <si>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</si>
  <si>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</si>
  <si>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</si>
  <si>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</si>
  <si>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</si>
  <si>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</si>
  <si>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</si>
  <si>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</si>
  <si>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</si>
  <si>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</si>
  <si>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</si>
  <si>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</si>
  <si>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</si>
  <si>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</si>
  <si>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</si>
  <si>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</si>
  <si>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</si>
  <si>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</si>
  <si>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</si>
  <si>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</si>
  <si>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</si>
  <si>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</si>
  <si>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</si>
  <si>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</si>
  <si>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</si>
  <si>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</si>
  <si>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</si>
  <si>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</si>
  <si>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</si>
  <si>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</si>
  <si>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</si>
  <si>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</si>
  <si>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</si>
  <si>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</si>
  <si>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</si>
  <si>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</si>
  <si>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</si>
  <si>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</si>
  <si>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</si>
  <si>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</si>
  <si>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</si>
  <si>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</si>
  <si>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</si>
  <si>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</si>
  <si>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</si>
  <si>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</si>
  <si>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</si>
  <si>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</si>
  <si>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</si>
  <si>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</si>
  <si>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</si>
  <si>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</si>
  <si>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</si>
  <si>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</si>
  <si>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</si>
  <si>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</si>
  <si>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</si>
  <si>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</si>
  <si>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</si>
  <si>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</si>
  <si>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</si>
  <si>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</si>
  <si>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</si>
  <si>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</si>
  <si>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</si>
  <si>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</si>
  <si>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</si>
  <si>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</si>
  <si>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</si>
  <si>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</si>
  <si>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</si>
  <si>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</si>
  <si>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</si>
  <si>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</si>
  <si>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</si>
  <si>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</si>
  <si>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</si>
  <si>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</si>
  <si>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</si>
  <si>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</si>
  <si>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</si>
  <si>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</si>
  <si>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</si>
  <si>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</si>
  <si>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</si>
  <si>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</si>
  <si>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</si>
  <si>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</si>
  <si>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</si>
  <si>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</si>
  <si>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</si>
  <si>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</si>
  <si>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</si>
  <si>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</si>
  <si>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</si>
  <si>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</si>
  <si>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</si>
  <si>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</si>
  <si>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</si>
  <si>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</si>
  <si>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</si>
  <si>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</si>
  <si>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</si>
  <si>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</si>
  <si>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</si>
  <si>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</si>
  <si>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</si>
  <si>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</si>
  <si>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</si>
  <si>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</si>
  <si>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</si>
  <si>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</si>
  <si>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</si>
  <si>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</si>
  <si>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</si>
  <si>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</si>
  <si>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</si>
  <si>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</si>
  <si>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</si>
  <si>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</si>
  <si>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</si>
  <si>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</si>
  <si>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</si>
  <si>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</si>
  <si>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</si>
  <si>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</si>
  <si>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</si>
  <si>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</si>
  <si>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</si>
  <si>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</si>
  <si>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</si>
  <si>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</si>
  <si>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</si>
  <si>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</si>
  <si>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</si>
  <si>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</si>
  <si>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</si>
  <si>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</si>
  <si>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</si>
  <si>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</si>
  <si>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</si>
  <si>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</si>
  <si>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</si>
  <si>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</si>
  <si>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</si>
  <si>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</si>
  <si>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</si>
  <si>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</si>
  <si>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</si>
  <si>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</si>
  <si>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</si>
  <si>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</si>
  <si>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</si>
  <si>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</si>
  <si>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</si>
  <si>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</si>
  <si>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</si>
  <si>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</si>
  <si>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</si>
  <si>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</si>
  <si>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</si>
  <si>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31.01.2018.</t>
  </si>
  <si>
    <t>18/17</t>
  </si>
  <si>
    <t>I-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</si>
  <si>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</si>
  <si>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BSO (ADRIATIC)*</t>
  </si>
  <si>
    <t>* BOSNA-SUNCE osiguranje  je promijenilo naziv u ADRIATIC 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</si>
  <si>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</si>
  <si>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za period od 01.01. do 31.01.2018. godine.</t>
  </si>
  <si>
    <t>Indeks18/17</t>
  </si>
  <si>
    <t>I-I-2017</t>
  </si>
  <si>
    <t>I-I-2018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</si>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</sst>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4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0" fillId="0" borderId="1" xfId="3" applyFont="1" applyBorder="1" applyAlignment="1">
      <alignment horizontal="left" vertical="center" inden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111" fillId="0" borderId="1" xfId="3" applyFont="1" applyBorder="1" applyAlignment="1">
      <alignment horizontal="left" vertical="center" indent="1"/>
    </xf>
    <xf numFmtId="0" fontId="111" fillId="0" borderId="16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63" Type="http://schemas.openxmlformats.org/officeDocument/2006/relationships/externalLink" Target="externalLinks/externalLink13.xml"/><Relationship Id="rId68" Type="http://schemas.openxmlformats.org/officeDocument/2006/relationships/externalLink" Target="externalLinks/externalLink18.xml"/><Relationship Id="rId76" Type="http://schemas.openxmlformats.org/officeDocument/2006/relationships/externalLink" Target="externalLinks/externalLink26.xml"/><Relationship Id="rId84" Type="http://schemas.openxmlformats.org/officeDocument/2006/relationships/externalLink" Target="externalLinks/externalLink34.xml"/><Relationship Id="rId89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externalLink" Target="externalLinks/externalLink8.xml"/><Relationship Id="rId66" Type="http://schemas.openxmlformats.org/officeDocument/2006/relationships/externalLink" Target="externalLinks/externalLink16.xml"/><Relationship Id="rId74" Type="http://schemas.openxmlformats.org/officeDocument/2006/relationships/externalLink" Target="externalLinks/externalLink24.xml"/><Relationship Id="rId79" Type="http://schemas.openxmlformats.org/officeDocument/2006/relationships/externalLink" Target="externalLinks/externalLink29.xml"/><Relationship Id="rId87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1.xml"/><Relationship Id="rId82" Type="http://schemas.openxmlformats.org/officeDocument/2006/relationships/externalLink" Target="externalLinks/externalLink3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6.xml"/><Relationship Id="rId64" Type="http://schemas.openxmlformats.org/officeDocument/2006/relationships/externalLink" Target="externalLinks/externalLink14.xml"/><Relationship Id="rId69" Type="http://schemas.openxmlformats.org/officeDocument/2006/relationships/externalLink" Target="externalLinks/externalLink19.xml"/><Relationship Id="rId77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72" Type="http://schemas.openxmlformats.org/officeDocument/2006/relationships/externalLink" Target="externalLinks/externalLink22.xml"/><Relationship Id="rId80" Type="http://schemas.openxmlformats.org/officeDocument/2006/relationships/externalLink" Target="externalLinks/externalLink30.xml"/><Relationship Id="rId85" Type="http://schemas.openxmlformats.org/officeDocument/2006/relationships/externalLink" Target="externalLinks/externalLink3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9.xml"/><Relationship Id="rId67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62" Type="http://schemas.openxmlformats.org/officeDocument/2006/relationships/externalLink" Target="externalLinks/externalLink12.xml"/><Relationship Id="rId70" Type="http://schemas.openxmlformats.org/officeDocument/2006/relationships/externalLink" Target="externalLinks/externalLink20.xml"/><Relationship Id="rId75" Type="http://schemas.openxmlformats.org/officeDocument/2006/relationships/externalLink" Target="externalLinks/externalLink25.xml"/><Relationship Id="rId83" Type="http://schemas.openxmlformats.org/officeDocument/2006/relationships/externalLink" Target="externalLinks/externalLink33.xml"/><Relationship Id="rId88" Type="http://schemas.openxmlformats.org/officeDocument/2006/relationships/externalLink" Target="externalLinks/externalLink3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60" Type="http://schemas.openxmlformats.org/officeDocument/2006/relationships/externalLink" Target="externalLinks/externalLink10.xml"/><Relationship Id="rId65" Type="http://schemas.openxmlformats.org/officeDocument/2006/relationships/externalLink" Target="externalLinks/externalLink15.xml"/><Relationship Id="rId73" Type="http://schemas.openxmlformats.org/officeDocument/2006/relationships/externalLink" Target="externalLinks/externalLink23.xml"/><Relationship Id="rId78" Type="http://schemas.openxmlformats.org/officeDocument/2006/relationships/externalLink" Target="externalLinks/externalLink28.xml"/><Relationship Id="rId81" Type="http://schemas.openxmlformats.org/officeDocument/2006/relationships/externalLink" Target="externalLinks/externalLink31.xml"/><Relationship Id="rId86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ROATIA_PVR_ol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ROATIA_PV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EUROHERC_PVR_ol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EUROHERC_PV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GRAWE_PVR_ol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GRAWE_PV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SARAJEVO_PVR_ol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SARAJEVO_PV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TRIGLAV_PVR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TRIGLAV_PV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SA_PVR_ol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UNIQA_PVR_ol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UNIQA_PV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VGT_PVR_ol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VGT_PV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ZOVKO_PVR_ol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ZOVKO_PV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TOS_PVR_ol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TOS_PV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URA_PVR_ol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URA_PV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ASA_PV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BRCKO_PVR_ol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BRCKO_PV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DRINA_PVR_o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DRINA_PV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DUNAV_PVR_ol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DUNAV_PV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MICROFIN_PVR_ol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MICROFIN_PV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WIENER_PVR_ol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WIENER_PV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BSO_PVR_ol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BSO_PV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AMELIJA_PVR_ol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AMELIJA_PV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ENTRAL_PVR_ol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CENTRAL_PV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-K-F"/>
      <sheetName val="Obrazac PVR-K-F"/>
    </sheetNames>
    <sheetDataSet>
      <sheetData sheetId="0">
        <row r="28">
          <cell r="C28">
            <v>503</v>
          </cell>
          <cell r="G28">
            <v>424299.81000000081</v>
          </cell>
          <cell r="H28">
            <v>22</v>
          </cell>
          <cell r="L28">
            <v>16699.36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-K-F"/>
    </sheetNames>
    <sheetDataSet>
      <sheetData sheetId="0">
        <row r="28">
          <cell r="C28">
            <v>956</v>
          </cell>
          <cell r="G28">
            <v>663713.54999999993</v>
          </cell>
          <cell r="H28">
            <v>26</v>
          </cell>
          <cell r="L28">
            <v>27086.14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742</v>
          </cell>
          <cell r="G28">
            <v>825670.05999999994</v>
          </cell>
          <cell r="H28">
            <v>117</v>
          </cell>
          <cell r="L28">
            <v>110321.01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841</v>
          </cell>
          <cell r="G28">
            <v>659956.78999999992</v>
          </cell>
          <cell r="H28">
            <v>164</v>
          </cell>
          <cell r="L28">
            <v>143740.25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35</v>
          </cell>
          <cell r="G28">
            <v>29254.370000000006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129</v>
          </cell>
          <cell r="G28">
            <v>58802.390000000021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461</v>
          </cell>
          <cell r="G28">
            <v>452390.24</v>
          </cell>
          <cell r="H28">
            <v>20</v>
          </cell>
          <cell r="L28">
            <v>18680.900000000001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734</v>
          </cell>
          <cell r="G28">
            <v>495621.8</v>
          </cell>
          <cell r="H28">
            <v>23</v>
          </cell>
          <cell r="L28">
            <v>7858.5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290</v>
          </cell>
          <cell r="G28">
            <v>319207.90000000002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338</v>
          </cell>
          <cell r="G28">
            <v>347131.15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</sheetNames>
    <sheetDataSet>
      <sheetData sheetId="0">
        <row r="28">
          <cell r="C28">
            <v>270</v>
          </cell>
          <cell r="G28">
            <v>215731.85</v>
          </cell>
          <cell r="H28">
            <v>16</v>
          </cell>
          <cell r="L28">
            <v>27972.12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299</v>
          </cell>
          <cell r="G28">
            <v>201871.27000000002</v>
          </cell>
          <cell r="H28">
            <v>114</v>
          </cell>
          <cell r="L28">
            <v>82749.03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296</v>
          </cell>
          <cell r="G28">
            <v>206991.14</v>
          </cell>
          <cell r="H28">
            <v>121</v>
          </cell>
          <cell r="L28">
            <v>90222.88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</sheetNames>
    <sheetDataSet>
      <sheetData sheetId="0">
        <row r="28">
          <cell r="C28">
            <v>184</v>
          </cell>
          <cell r="G28">
            <v>126330.67</v>
          </cell>
          <cell r="L28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41</v>
          </cell>
          <cell r="G28">
            <v>36735.4</v>
          </cell>
          <cell r="L28">
            <v>0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101</v>
          </cell>
          <cell r="G28">
            <v>24379.51</v>
          </cell>
          <cell r="H28">
            <v>5</v>
          </cell>
          <cell r="L28">
            <v>1916.37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-K-F"/>
      <sheetName val="ObrazacP-M-F"/>
      <sheetName val="Obrazac PVR-K-F"/>
    </sheetNames>
    <sheetDataSet>
      <sheetData sheetId="0">
        <row r="28">
          <cell r="G28">
            <v>0</v>
          </cell>
          <cell r="L2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</sheetNames>
    <sheetDataSet>
      <sheetData sheetId="0">
        <row r="29">
          <cell r="C29">
            <v>10</v>
          </cell>
          <cell r="G29">
            <v>9275.16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8</v>
          </cell>
          <cell r="G28">
            <v>5674.01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</sheetNames>
    <sheetDataSet>
      <sheetData sheetId="0">
        <row r="29">
          <cell r="C29">
            <v>8</v>
          </cell>
          <cell r="G29">
            <v>7176.99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6</v>
          </cell>
          <cell r="G28">
            <v>4564.58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</sheetNames>
    <sheetDataSet>
      <sheetData sheetId="0">
        <row r="28">
          <cell r="C28">
            <v>1154</v>
          </cell>
          <cell r="G28">
            <v>298573.79500000121</v>
          </cell>
          <cell r="H28">
            <v>43</v>
          </cell>
          <cell r="L28">
            <v>52553.32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  <sheetName val="Obrazac P-M-RS"/>
    </sheetNames>
    <sheetDataSet>
      <sheetData sheetId="0">
        <row r="29">
          <cell r="C29">
            <v>29</v>
          </cell>
          <cell r="G29">
            <v>16916.63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34</v>
          </cell>
          <cell r="G28">
            <v>21354.32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  <sheetName val="Obrazac PV-K-F"/>
    </sheetNames>
    <sheetDataSet>
      <sheetData sheetId="0">
        <row r="29">
          <cell r="C29">
            <v>6</v>
          </cell>
          <cell r="G29">
            <v>8763.9699999999993</v>
          </cell>
        </row>
      </sheetData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2</v>
          </cell>
          <cell r="G28">
            <v>1773.83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  <sheetName val="Obrazac P-M-RS"/>
    </sheetNames>
    <sheetDataSet>
      <sheetData sheetId="0">
        <row r="29">
          <cell r="C29">
            <v>28</v>
          </cell>
          <cell r="G29">
            <v>20622.37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28</v>
          </cell>
          <cell r="G28">
            <v>26077.75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  <sheetName val="Obrazac P-M-RS"/>
    </sheetNames>
    <sheetDataSet>
      <sheetData sheetId="0">
        <row r="29">
          <cell r="C29">
            <v>4</v>
          </cell>
          <cell r="G29">
            <v>2947.73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4</v>
          </cell>
          <cell r="G28">
            <v>2125.8000000000002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M-RS"/>
      <sheetName val="Obrazac P-M-RS"/>
    </sheetNames>
    <sheetDataSet>
      <sheetData sheetId="0">
        <row r="29">
          <cell r="C29">
            <v>47</v>
          </cell>
          <cell r="G29">
            <v>54206.04</v>
          </cell>
        </row>
      </sheetData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M-RS"/>
    </sheetNames>
    <sheetDataSet>
      <sheetData sheetId="0">
        <row r="28">
          <cell r="C28">
            <v>89</v>
          </cell>
          <cell r="G28">
            <v>63276.62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RV-M-F"/>
      <sheetName val="Obrazac PVR-K-F"/>
    </sheetNames>
    <sheetDataSet>
      <sheetData sheetId="0">
        <row r="28">
          <cell r="C28">
            <v>332</v>
          </cell>
          <cell r="G28">
            <v>358304.45</v>
          </cell>
          <cell r="H28">
            <v>14</v>
          </cell>
          <cell r="L28">
            <v>12335.47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PRV-M-F"/>
    </sheetNames>
    <sheetDataSet>
      <sheetData sheetId="0">
        <row r="28">
          <cell r="C28">
            <v>386</v>
          </cell>
          <cell r="G28">
            <v>417169.47999999986</v>
          </cell>
          <cell r="H28">
            <v>17</v>
          </cell>
          <cell r="L28">
            <v>15608.249999999984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</sheetNames>
    <sheetDataSet>
      <sheetData sheetId="0">
        <row r="28">
          <cell r="C28">
            <v>34</v>
          </cell>
          <cell r="G28">
            <v>19661.87</v>
          </cell>
          <cell r="H28">
            <v>2</v>
          </cell>
          <cell r="L28">
            <v>2272.89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31</v>
          </cell>
          <cell r="G28">
            <v>16526.11</v>
          </cell>
          <cell r="H28">
            <v>2</v>
          </cell>
          <cell r="L28">
            <v>5432.62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-K-F"/>
      <sheetName val="Obrazac PV-K-F"/>
      <sheetName val="ObrazacP-M-F"/>
    </sheetNames>
    <sheetDataSet>
      <sheetData sheetId="0">
        <row r="28">
          <cell r="C28">
            <v>253</v>
          </cell>
          <cell r="G28">
            <v>98456.049999999959</v>
          </cell>
          <cell r="H28">
            <v>0</v>
          </cell>
          <cell r="L28">
            <v>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PVR1-M-F"/>
      <sheetName val="Obrazac PVR-K-F"/>
      <sheetName val="Obrazac PV-K-F"/>
    </sheetNames>
    <sheetDataSet>
      <sheetData sheetId="0">
        <row r="28">
          <cell r="C28">
            <v>562</v>
          </cell>
          <cell r="G28">
            <v>218544.21999999977</v>
          </cell>
          <cell r="L2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337</v>
      </c>
      <c r="E1" s="760" t="s">
        <v>339</v>
      </c>
      <c r="F1" s="761">
        <v>2017</v>
      </c>
      <c r="G1" s="761">
        <v>2018</v>
      </c>
      <c r="H1" s="761" t="s">
        <v>338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1" t="s">
        <v>254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1:19" s="269" customFormat="1" ht="12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0" t="s">
        <v>257</v>
      </c>
      <c r="C7" s="1020"/>
      <c r="D7" s="1020"/>
      <c r="E7" s="10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03" t="s">
        <v>180</v>
      </c>
      <c r="Q7" s="1003"/>
    </row>
    <row r="8" spans="1:19" s="269" customFormat="1" ht="18.600000000000001" customHeight="1" x14ac:dyDescent="0.25">
      <c r="A8" s="1004"/>
      <c r="B8" s="1005" t="s">
        <v>194</v>
      </c>
      <c r="C8" s="1008" t="s">
        <v>191</v>
      </c>
      <c r="D8" s="1011" t="s">
        <v>255</v>
      </c>
      <c r="E8" s="1012"/>
      <c r="F8" s="1012"/>
      <c r="G8" s="1012"/>
      <c r="H8" s="1016"/>
      <c r="I8" s="1011" t="s">
        <v>256</v>
      </c>
      <c r="J8" s="1012"/>
      <c r="K8" s="1012"/>
      <c r="L8" s="1012"/>
      <c r="M8" s="1012"/>
      <c r="N8" s="303"/>
      <c r="O8" s="1013" t="s">
        <v>238</v>
      </c>
      <c r="P8" s="1014"/>
      <c r="Q8" s="1015"/>
    </row>
    <row r="9" spans="1:19" s="269" customFormat="1" ht="18" customHeight="1" x14ac:dyDescent="0.25">
      <c r="A9" s="1004"/>
      <c r="B9" s="1006"/>
      <c r="C9" s="1009"/>
      <c r="D9" s="1017" t="s">
        <v>162</v>
      </c>
      <c r="E9" s="1017"/>
      <c r="F9" s="1017" t="s">
        <v>190</v>
      </c>
      <c r="G9" s="1017"/>
      <c r="H9" s="1017" t="s">
        <v>345</v>
      </c>
      <c r="I9" s="1017" t="s">
        <v>162</v>
      </c>
      <c r="J9" s="1017"/>
      <c r="K9" s="1017" t="s">
        <v>190</v>
      </c>
      <c r="L9" s="1017"/>
      <c r="M9" s="1017" t="s">
        <v>345</v>
      </c>
      <c r="N9" s="396"/>
      <c r="O9" s="1026" t="s">
        <v>239</v>
      </c>
      <c r="P9" s="1027"/>
      <c r="Q9" s="1018" t="s">
        <v>345</v>
      </c>
    </row>
    <row r="10" spans="1:19" s="269" customFormat="1" ht="16.149999999999999" customHeight="1" x14ac:dyDescent="0.25">
      <c r="A10" s="290"/>
      <c r="B10" s="1007"/>
      <c r="C10" s="1010"/>
      <c r="D10" s="354" t="s">
        <v>346</v>
      </c>
      <c r="E10" s="354" t="s">
        <v>347</v>
      </c>
      <c r="F10" s="354">
        <v>2017</v>
      </c>
      <c r="G10" s="354">
        <v>2018</v>
      </c>
      <c r="H10" s="1017"/>
      <c r="I10" s="354" t="s">
        <v>346</v>
      </c>
      <c r="J10" s="354" t="s">
        <v>347</v>
      </c>
      <c r="K10" s="354">
        <v>2017</v>
      </c>
      <c r="L10" s="354">
        <v>2018</v>
      </c>
      <c r="M10" s="1017"/>
      <c r="N10" s="511"/>
      <c r="O10" s="354" t="s">
        <v>346</v>
      </c>
      <c r="P10" s="354" t="s">
        <v>347</v>
      </c>
      <c r="Q10" s="1019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322</v>
      </c>
      <c r="D12" s="690">
        <v>3823481.1100000003</v>
      </c>
      <c r="E12" s="650">
        <v>3390026.5835999949</v>
      </c>
      <c r="F12" s="325">
        <v>0.14516542775091371</v>
      </c>
      <c r="G12" s="325">
        <v>0.12196040449558175</v>
      </c>
      <c r="H12" s="397">
        <v>0.88663353788610577</v>
      </c>
      <c r="I12" s="690">
        <v>113856.16999999998</v>
      </c>
      <c r="J12" s="650">
        <v>168916.19999999998</v>
      </c>
      <c r="K12" s="327">
        <v>2.9373185854203777E-2</v>
      </c>
      <c r="L12" s="327">
        <v>4.2536793063616997E-2</v>
      </c>
      <c r="M12" s="397">
        <v>1.4835928522802058</v>
      </c>
      <c r="N12" s="378"/>
      <c r="O12" s="376">
        <v>3937337.2800000003</v>
      </c>
      <c r="P12" s="380">
        <v>3558942.7835999951</v>
      </c>
      <c r="Q12" s="529">
        <v>0.90389583886498914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544478.61999999988</v>
      </c>
      <c r="E13" s="650">
        <v>570237.52</v>
      </c>
      <c r="F13" s="325">
        <v>2.0672122994620255E-2</v>
      </c>
      <c r="G13" s="325">
        <v>2.0515000954329832E-2</v>
      </c>
      <c r="H13" s="397">
        <v>1.0473092956340511</v>
      </c>
      <c r="I13" s="690">
        <v>55429.94999999999</v>
      </c>
      <c r="J13" s="650">
        <v>46763.119999999995</v>
      </c>
      <c r="K13" s="327">
        <v>1.4300096544958632E-2</v>
      </c>
      <c r="L13" s="327">
        <v>1.1775976244132232E-2</v>
      </c>
      <c r="M13" s="397">
        <v>0.8436435537105843</v>
      </c>
      <c r="N13" s="378"/>
      <c r="O13" s="376">
        <v>599908.56999999983</v>
      </c>
      <c r="P13" s="380">
        <v>617000.64</v>
      </c>
      <c r="Q13" s="529">
        <v>1.0284911249059172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3239711.1500000004</v>
      </c>
      <c r="E14" s="650">
        <v>3557397.2650000006</v>
      </c>
      <c r="F14" s="325">
        <v>0.12300153743381631</v>
      </c>
      <c r="G14" s="325">
        <v>0.12798177202791802</v>
      </c>
      <c r="H14" s="397">
        <v>1.0980600122328807</v>
      </c>
      <c r="I14" s="690">
        <v>119908.88999999998</v>
      </c>
      <c r="J14" s="650">
        <v>126293.64000000001</v>
      </c>
      <c r="K14" s="327">
        <v>3.0934696921047642E-2</v>
      </c>
      <c r="L14" s="327">
        <v>3.1803500374333209E-2</v>
      </c>
      <c r="M14" s="397">
        <v>1.0532466775399225</v>
      </c>
      <c r="N14" s="378"/>
      <c r="O14" s="376">
        <v>3359620.0400000005</v>
      </c>
      <c r="P14" s="380">
        <v>3683690.9050000007</v>
      </c>
      <c r="Q14" s="529">
        <v>1.0964605702852042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0</v>
      </c>
      <c r="E15" s="650">
        <v>0</v>
      </c>
      <c r="F15" s="325">
        <v>0</v>
      </c>
      <c r="G15" s="325">
        <v>0</v>
      </c>
      <c r="H15" s="397" t="s">
        <v>348</v>
      </c>
      <c r="I15" s="690">
        <v>0</v>
      </c>
      <c r="J15" s="650">
        <v>0</v>
      </c>
      <c r="K15" s="327">
        <v>0</v>
      </c>
      <c r="L15" s="327">
        <v>0</v>
      </c>
      <c r="M15" s="397" t="s">
        <v>348</v>
      </c>
      <c r="N15" s="378"/>
      <c r="O15" s="376">
        <v>0</v>
      </c>
      <c r="P15" s="380">
        <v>0</v>
      </c>
      <c r="Q15" s="529" t="s">
        <v>348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0</v>
      </c>
      <c r="F16" s="325">
        <v>0</v>
      </c>
      <c r="G16" s="325">
        <v>0</v>
      </c>
      <c r="H16" s="397" t="s">
        <v>348</v>
      </c>
      <c r="I16" s="690">
        <v>0</v>
      </c>
      <c r="J16" s="650">
        <v>0</v>
      </c>
      <c r="K16" s="327">
        <v>0</v>
      </c>
      <c r="L16" s="327">
        <v>0</v>
      </c>
      <c r="M16" s="397" t="s">
        <v>348</v>
      </c>
      <c r="N16" s="378"/>
      <c r="O16" s="376">
        <v>0</v>
      </c>
      <c r="P16" s="380">
        <v>0</v>
      </c>
      <c r="Q16" s="529" t="s">
        <v>348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348</v>
      </c>
      <c r="I17" s="690">
        <v>0</v>
      </c>
      <c r="J17" s="650">
        <v>0</v>
      </c>
      <c r="K17" s="327">
        <v>0</v>
      </c>
      <c r="L17" s="327">
        <v>0</v>
      </c>
      <c r="M17" s="397" t="s">
        <v>348</v>
      </c>
      <c r="N17" s="378"/>
      <c r="O17" s="376">
        <v>0</v>
      </c>
      <c r="P17" s="380">
        <v>0</v>
      </c>
      <c r="Q17" s="529" t="s">
        <v>348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786590.40999999992</v>
      </c>
      <c r="E18" s="650">
        <v>900036.36</v>
      </c>
      <c r="F18" s="325">
        <v>2.9864338294695161E-2</v>
      </c>
      <c r="G18" s="325">
        <v>3.2379922640536782E-2</v>
      </c>
      <c r="H18" s="397">
        <v>1.1442249340415935</v>
      </c>
      <c r="I18" s="690">
        <v>303576.23</v>
      </c>
      <c r="J18" s="650">
        <v>231721.93</v>
      </c>
      <c r="K18" s="327">
        <v>7.831811859391119E-2</v>
      </c>
      <c r="L18" s="327">
        <v>5.8352649329738313E-2</v>
      </c>
      <c r="M18" s="397">
        <v>0.76330722599723966</v>
      </c>
      <c r="N18" s="378"/>
      <c r="O18" s="376">
        <v>1090166.6399999999</v>
      </c>
      <c r="P18" s="380">
        <v>1131758.29</v>
      </c>
      <c r="Q18" s="529">
        <v>1.0381516444128214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3516651.3000000003</v>
      </c>
      <c r="E19" s="650">
        <v>3105483.85</v>
      </c>
      <c r="F19" s="325">
        <v>0.13351607488791981</v>
      </c>
      <c r="G19" s="325">
        <v>0.11172362728149821</v>
      </c>
      <c r="H19" s="397">
        <v>0.88307983506923182</v>
      </c>
      <c r="I19" s="690">
        <v>146543.06</v>
      </c>
      <c r="J19" s="650">
        <v>142828.79999999999</v>
      </c>
      <c r="K19" s="327">
        <v>3.7805913698166167E-2</v>
      </c>
      <c r="L19" s="327">
        <v>3.5967415257534441E-2</v>
      </c>
      <c r="M19" s="397">
        <v>0.97465413919976829</v>
      </c>
      <c r="N19" s="378"/>
      <c r="O19" s="376">
        <v>3663194.3600000003</v>
      </c>
      <c r="P19" s="380">
        <v>3248312.65</v>
      </c>
      <c r="Q19" s="529">
        <v>0.88674318935127416</v>
      </c>
    </row>
    <row r="20" spans="1:28" ht="16.149999999999999" customHeight="1" x14ac:dyDescent="0.25">
      <c r="A20" s="291"/>
      <c r="B20" s="802" t="s">
        <v>189</v>
      </c>
      <c r="C20" s="300" t="s">
        <v>323</v>
      </c>
      <c r="D20" s="690">
        <v>1397106.69</v>
      </c>
      <c r="E20" s="650">
        <v>997362.28</v>
      </c>
      <c r="F20" s="325">
        <v>5.3043701389573011E-2</v>
      </c>
      <c r="G20" s="325">
        <v>3.5881343139280937E-2</v>
      </c>
      <c r="H20" s="397">
        <v>0.71387696239576381</v>
      </c>
      <c r="I20" s="690">
        <v>1701721.92</v>
      </c>
      <c r="J20" s="650">
        <v>1398807.8499999999</v>
      </c>
      <c r="K20" s="327">
        <v>0.4390187569837673</v>
      </c>
      <c r="L20" s="327">
        <v>0.35225040612571795</v>
      </c>
      <c r="M20" s="397">
        <v>0.82199555259886403</v>
      </c>
      <c r="N20" s="378"/>
      <c r="O20" s="376">
        <v>3098828.61</v>
      </c>
      <c r="P20" s="380">
        <v>2396170.13</v>
      </c>
      <c r="Q20" s="529">
        <v>0.77325029279370183</v>
      </c>
    </row>
    <row r="21" spans="1:28" ht="16.149999999999999" customHeight="1" x14ac:dyDescent="0.25">
      <c r="A21" s="291"/>
      <c r="B21" s="802" t="s">
        <v>199</v>
      </c>
      <c r="C21" s="300" t="s">
        <v>324</v>
      </c>
      <c r="D21" s="690">
        <v>11429323.360000001</v>
      </c>
      <c r="E21" s="650">
        <v>13091837.650000015</v>
      </c>
      <c r="F21" s="325">
        <v>0.43393508866005887</v>
      </c>
      <c r="G21" s="325">
        <v>0.4709950721651594</v>
      </c>
      <c r="H21" s="397">
        <v>1.145460429951473</v>
      </c>
      <c r="I21" s="690">
        <v>1349165.9499999997</v>
      </c>
      <c r="J21" s="650">
        <v>1808620.5300000003</v>
      </c>
      <c r="K21" s="327">
        <v>0.3480645993758037</v>
      </c>
      <c r="L21" s="327">
        <v>0.45545020084053106</v>
      </c>
      <c r="M21" s="397">
        <v>1.3405471209824118</v>
      </c>
      <c r="N21" s="378"/>
      <c r="O21" s="376">
        <v>12778489.310000001</v>
      </c>
      <c r="P21" s="380">
        <v>14900458.180000015</v>
      </c>
      <c r="Q21" s="529">
        <v>1.1660578820017038</v>
      </c>
    </row>
    <row r="22" spans="1:28" ht="16.149999999999999" customHeight="1" x14ac:dyDescent="0.25">
      <c r="A22" s="292"/>
      <c r="B22" s="801" t="s">
        <v>200</v>
      </c>
      <c r="C22" s="300" t="s">
        <v>325</v>
      </c>
      <c r="D22" s="690">
        <v>0</v>
      </c>
      <c r="E22" s="650">
        <v>0</v>
      </c>
      <c r="F22" s="325">
        <v>0</v>
      </c>
      <c r="G22" s="325">
        <v>0</v>
      </c>
      <c r="H22" s="397" t="s">
        <v>348</v>
      </c>
      <c r="I22" s="690">
        <v>0</v>
      </c>
      <c r="J22" s="650">
        <v>0</v>
      </c>
      <c r="K22" s="327">
        <v>0</v>
      </c>
      <c r="L22" s="327">
        <v>0</v>
      </c>
      <c r="M22" s="397" t="s">
        <v>348</v>
      </c>
      <c r="N22" s="378"/>
      <c r="O22" s="376">
        <v>0</v>
      </c>
      <c r="P22" s="380">
        <v>0</v>
      </c>
      <c r="Q22" s="529" t="s">
        <v>348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326</v>
      </c>
      <c r="D23" s="690">
        <v>230</v>
      </c>
      <c r="E23" s="650">
        <v>175</v>
      </c>
      <c r="F23" s="325">
        <v>8.7323691217896851E-6</v>
      </c>
      <c r="G23" s="325">
        <v>6.2958417169878971E-6</v>
      </c>
      <c r="H23" s="397">
        <v>0.76086956521739135</v>
      </c>
      <c r="I23" s="690">
        <v>0</v>
      </c>
      <c r="J23" s="650">
        <v>0</v>
      </c>
      <c r="K23" s="327">
        <v>0</v>
      </c>
      <c r="L23" s="327">
        <v>0</v>
      </c>
      <c r="M23" s="397" t="s">
        <v>348</v>
      </c>
      <c r="N23" s="378"/>
      <c r="O23" s="376">
        <v>230</v>
      </c>
      <c r="P23" s="380">
        <v>175</v>
      </c>
      <c r="Q23" s="529">
        <v>0.76086956521739135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327</v>
      </c>
      <c r="D24" s="690">
        <v>739541.3600000001</v>
      </c>
      <c r="E24" s="650">
        <v>937851.23</v>
      </c>
      <c r="F24" s="325">
        <v>2.8078035375436305E-2</v>
      </c>
      <c r="G24" s="325">
        <v>3.3740359418070923E-2</v>
      </c>
      <c r="H24" s="397">
        <v>1.2681525073864697</v>
      </c>
      <c r="I24" s="690">
        <v>76494.239999999991</v>
      </c>
      <c r="J24" s="650">
        <v>37611.229999999996</v>
      </c>
      <c r="K24" s="327">
        <v>1.9734367740422577E-2</v>
      </c>
      <c r="L24" s="327">
        <v>9.4713302062093708E-3</v>
      </c>
      <c r="M24" s="397">
        <v>0.49168708650481396</v>
      </c>
      <c r="N24" s="378"/>
      <c r="O24" s="376">
        <v>816035.60000000009</v>
      </c>
      <c r="P24" s="380">
        <v>975462.46</v>
      </c>
      <c r="Q24" s="529">
        <v>1.1953675305342069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457408.25</v>
      </c>
      <c r="E25" s="650">
        <v>830360.86</v>
      </c>
      <c r="F25" s="325">
        <v>1.7366337731964592E-2</v>
      </c>
      <c r="G25" s="325">
        <v>2.987326024309684E-2</v>
      </c>
      <c r="H25" s="398">
        <v>1.8153604793966878</v>
      </c>
      <c r="I25" s="690">
        <v>0</v>
      </c>
      <c r="J25" s="650">
        <v>0</v>
      </c>
      <c r="K25" s="327">
        <v>0</v>
      </c>
      <c r="L25" s="327">
        <v>0</v>
      </c>
      <c r="M25" s="397" t="s">
        <v>348</v>
      </c>
      <c r="N25" s="378"/>
      <c r="O25" s="376">
        <v>457408.25</v>
      </c>
      <c r="P25" s="380">
        <v>830360.86</v>
      </c>
      <c r="Q25" s="530">
        <v>1.8153604793966878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82397.5</v>
      </c>
      <c r="E26" s="650">
        <v>101949.96</v>
      </c>
      <c r="F26" s="325">
        <v>3.1283712378811545E-3</v>
      </c>
      <c r="G26" s="325">
        <v>3.6677760640756998E-3</v>
      </c>
      <c r="H26" s="397">
        <v>1.2372943353863892</v>
      </c>
      <c r="I26" s="690">
        <v>0</v>
      </c>
      <c r="J26" s="650">
        <v>0</v>
      </c>
      <c r="K26" s="327">
        <v>0</v>
      </c>
      <c r="L26" s="327">
        <v>0</v>
      </c>
      <c r="M26" s="397" t="s">
        <v>348</v>
      </c>
      <c r="N26" s="378"/>
      <c r="O26" s="376">
        <v>82397.5</v>
      </c>
      <c r="P26" s="380">
        <v>101949.96</v>
      </c>
      <c r="Q26" s="529">
        <v>1.2372943353863892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296108.86</v>
      </c>
      <c r="E27" s="650">
        <v>202661.64</v>
      </c>
      <c r="F27" s="325">
        <v>1.1242312459792802E-2</v>
      </c>
      <c r="G27" s="325">
        <v>7.2910034716867607E-3</v>
      </c>
      <c r="H27" s="397">
        <v>0.68441599484730054</v>
      </c>
      <c r="I27" s="690">
        <v>9497.7000000000007</v>
      </c>
      <c r="J27" s="650">
        <v>9497.7000000000007</v>
      </c>
      <c r="K27" s="327">
        <v>2.4502642877190692E-3</v>
      </c>
      <c r="L27" s="327">
        <v>2.3917285581863384E-3</v>
      </c>
      <c r="M27" s="397">
        <v>1</v>
      </c>
      <c r="N27" s="378"/>
      <c r="O27" s="376">
        <v>305606.56</v>
      </c>
      <c r="P27" s="380">
        <v>212159.34000000003</v>
      </c>
      <c r="Q27" s="529">
        <v>0.69422377582470751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88</v>
      </c>
      <c r="E28" s="650">
        <v>68</v>
      </c>
      <c r="F28" s="325">
        <v>3.3410803596412705E-6</v>
      </c>
      <c r="G28" s="325">
        <v>2.4463842100295827E-6</v>
      </c>
      <c r="H28" s="397">
        <v>0.77272727272727271</v>
      </c>
      <c r="I28" s="690">
        <v>0</v>
      </c>
      <c r="J28" s="650">
        <v>0</v>
      </c>
      <c r="K28" s="327">
        <v>0</v>
      </c>
      <c r="L28" s="327">
        <v>0</v>
      </c>
      <c r="M28" s="397" t="s">
        <v>348</v>
      </c>
      <c r="N28" s="378"/>
      <c r="O28" s="376">
        <v>88</v>
      </c>
      <c r="P28" s="380">
        <v>68</v>
      </c>
      <c r="Q28" s="529">
        <v>0.77272727272727271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25669.210000000003</v>
      </c>
      <c r="E29" s="650">
        <v>110676.27</v>
      </c>
      <c r="F29" s="325">
        <v>9.7457833384667397E-4</v>
      </c>
      <c r="G29" s="325">
        <v>3.9817158728378066E-3</v>
      </c>
      <c r="H29" s="397">
        <v>4.3116352236784845</v>
      </c>
      <c r="I29" s="690">
        <v>0</v>
      </c>
      <c r="J29" s="650">
        <v>0</v>
      </c>
      <c r="K29" s="327">
        <v>0</v>
      </c>
      <c r="L29" s="327">
        <v>0</v>
      </c>
      <c r="M29" s="397" t="s">
        <v>348</v>
      </c>
      <c r="N29" s="378"/>
      <c r="O29" s="376">
        <v>25669.210000000003</v>
      </c>
      <c r="P29" s="380">
        <v>110676.27</v>
      </c>
      <c r="Q29" s="529">
        <v>4.3116352236784845</v>
      </c>
    </row>
    <row r="30" spans="1:28" s="266" customFormat="1" ht="19.149999999999999" customHeight="1" x14ac:dyDescent="0.25">
      <c r="A30" s="275"/>
      <c r="B30" s="1021" t="s">
        <v>224</v>
      </c>
      <c r="C30" s="1021"/>
      <c r="D30" s="650">
        <v>26338785.82</v>
      </c>
      <c r="E30" s="651">
        <v>27796124.468600012</v>
      </c>
      <c r="F30" s="1022"/>
      <c r="G30" s="1022"/>
      <c r="H30" s="399">
        <v>1.0553305174566323</v>
      </c>
      <c r="I30" s="377">
        <v>3876194.1099999994</v>
      </c>
      <c r="J30" s="389">
        <v>3971061.0000000005</v>
      </c>
      <c r="K30" s="1024"/>
      <c r="L30" s="1025"/>
      <c r="M30" s="399">
        <v>1.0244742361470647</v>
      </c>
      <c r="N30" s="387"/>
      <c r="O30" s="386">
        <v>30214979.930000003</v>
      </c>
      <c r="P30" s="389">
        <v>31767185.468600012</v>
      </c>
      <c r="Q30" s="531">
        <v>1.051372052610859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6762448.1290000025</v>
      </c>
      <c r="E32" s="650">
        <v>6971886.4630000042</v>
      </c>
      <c r="F32" s="325">
        <v>0.93142487590299039</v>
      </c>
      <c r="G32" s="325">
        <v>0.92339459647928845</v>
      </c>
      <c r="H32" s="397">
        <v>1.0309707860237551</v>
      </c>
      <c r="I32" s="690">
        <v>207885.62000000002</v>
      </c>
      <c r="J32" s="650">
        <v>280950.92</v>
      </c>
      <c r="K32" s="327">
        <v>0.95017311349709366</v>
      </c>
      <c r="L32" s="327">
        <v>0.90031355291597615</v>
      </c>
      <c r="M32" s="397">
        <v>1.3514687547892921</v>
      </c>
      <c r="N32" s="391"/>
      <c r="O32" s="376">
        <v>6970333.7490000026</v>
      </c>
      <c r="P32" s="380">
        <v>7252837.3830000041</v>
      </c>
      <c r="Q32" s="530">
        <v>1.0405294271655974</v>
      </c>
    </row>
    <row r="33" spans="1:17" s="266" customFormat="1" ht="16.149999999999999" customHeight="1" x14ac:dyDescent="0.25">
      <c r="A33" s="275"/>
      <c r="B33" s="803" t="s">
        <v>328</v>
      </c>
      <c r="C33" s="328" t="s">
        <v>329</v>
      </c>
      <c r="D33" s="690">
        <v>0</v>
      </c>
      <c r="E33" s="650">
        <v>0</v>
      </c>
      <c r="F33" s="325">
        <v>0</v>
      </c>
      <c r="G33" s="325">
        <v>0</v>
      </c>
      <c r="H33" s="397" t="s">
        <v>348</v>
      </c>
      <c r="I33" s="690">
        <v>0</v>
      </c>
      <c r="J33" s="650">
        <v>0</v>
      </c>
      <c r="K33" s="327">
        <v>0</v>
      </c>
      <c r="L33" s="327">
        <v>0</v>
      </c>
      <c r="M33" s="397" t="s">
        <v>348</v>
      </c>
      <c r="N33" s="391"/>
      <c r="O33" s="376">
        <v>0</v>
      </c>
      <c r="P33" s="380">
        <v>0</v>
      </c>
      <c r="Q33" s="530" t="s">
        <v>348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22949.22</v>
      </c>
      <c r="E34" s="650">
        <v>9758.11</v>
      </c>
      <c r="F34" s="325">
        <v>3.1609077042534487E-3</v>
      </c>
      <c r="G34" s="325">
        <v>1.2924172092689606E-3</v>
      </c>
      <c r="H34" s="397">
        <v>0.42520442960588639</v>
      </c>
      <c r="I34" s="690">
        <v>669.16999999999985</v>
      </c>
      <c r="J34" s="650">
        <v>1018.8</v>
      </c>
      <c r="K34" s="327">
        <v>3.0585441280587371E-3</v>
      </c>
      <c r="L34" s="327">
        <v>3.2647675533890278E-3</v>
      </c>
      <c r="M34" s="397">
        <v>1.5224830760494346</v>
      </c>
      <c r="N34" s="391"/>
      <c r="O34" s="376">
        <v>23618.39</v>
      </c>
      <c r="P34" s="380">
        <v>10776.91</v>
      </c>
      <c r="Q34" s="530">
        <v>0.45629316816260551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474928.52800000599</v>
      </c>
      <c r="E35" s="650">
        <v>568634.02900000394</v>
      </c>
      <c r="F35" s="325">
        <v>6.54142163927562E-2</v>
      </c>
      <c r="G35" s="325">
        <v>7.5312986311442509E-2</v>
      </c>
      <c r="H35" s="397">
        <v>1.1973044268252437</v>
      </c>
      <c r="I35" s="690">
        <v>3630.03</v>
      </c>
      <c r="J35" s="650">
        <v>10358.219999999999</v>
      </c>
      <c r="K35" s="327">
        <v>1.6591608920269979E-2</v>
      </c>
      <c r="L35" s="327">
        <v>3.3193149358917644E-2</v>
      </c>
      <c r="M35" s="397">
        <v>2.8534805497475224</v>
      </c>
      <c r="N35" s="391"/>
      <c r="O35" s="376">
        <v>478558.55800000601</v>
      </c>
      <c r="P35" s="380">
        <v>578992.24900000391</v>
      </c>
      <c r="Q35" s="530">
        <v>1.2098670879896722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348</v>
      </c>
      <c r="I36" s="690">
        <v>6602.2800000000007</v>
      </c>
      <c r="J36" s="650">
        <v>19731.03</v>
      </c>
      <c r="K36" s="327">
        <v>3.0176733454577529E-2</v>
      </c>
      <c r="L36" s="327">
        <v>6.3228530171717229E-2</v>
      </c>
      <c r="M36" s="397">
        <v>2.988517603009869</v>
      </c>
      <c r="N36" s="391"/>
      <c r="O36" s="376">
        <v>6602.2800000000007</v>
      </c>
      <c r="P36" s="380">
        <v>19731.03</v>
      </c>
      <c r="Q36" s="530">
        <v>2.988517603009869</v>
      </c>
    </row>
    <row r="37" spans="1:17" s="266" customFormat="1" ht="19.149999999999999" customHeight="1" x14ac:dyDescent="0.25">
      <c r="A37" s="275"/>
      <c r="B37" s="1021" t="s">
        <v>225</v>
      </c>
      <c r="C37" s="1021"/>
      <c r="D37" s="377">
        <v>7260325.8770000078</v>
      </c>
      <c r="E37" s="389">
        <v>7550278.6020000083</v>
      </c>
      <c r="F37" s="1022"/>
      <c r="G37" s="1022"/>
      <c r="H37" s="399">
        <v>1.0399365992535599</v>
      </c>
      <c r="I37" s="377">
        <v>218787.10000000003</v>
      </c>
      <c r="J37" s="389">
        <v>312058.96999999997</v>
      </c>
      <c r="K37" s="1024"/>
      <c r="L37" s="1025"/>
      <c r="M37" s="399">
        <v>1.4263133886778514</v>
      </c>
      <c r="N37" s="395"/>
      <c r="O37" s="386">
        <v>7479112.9770000083</v>
      </c>
      <c r="P37" s="389">
        <v>7862337.5720000081</v>
      </c>
      <c r="Q37" s="531">
        <v>1.0512393108886713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3" t="s">
        <v>198</v>
      </c>
      <c r="C39" s="1023"/>
      <c r="D39" s="650">
        <v>33599111.697000012</v>
      </c>
      <c r="E39" s="389">
        <v>35346403.070600018</v>
      </c>
      <c r="F39" s="1022"/>
      <c r="G39" s="1022"/>
      <c r="H39" s="399">
        <v>1.0520040943152678</v>
      </c>
      <c r="I39" s="650">
        <v>4094981.2099999995</v>
      </c>
      <c r="J39" s="389">
        <v>4283119.9700000007</v>
      </c>
      <c r="K39" s="1024"/>
      <c r="L39" s="1025"/>
      <c r="M39" s="399">
        <v>1.0459437419494291</v>
      </c>
      <c r="N39" s="395"/>
      <c r="O39" s="386">
        <v>37694092.907000013</v>
      </c>
      <c r="P39" s="389">
        <v>39629523.040600017</v>
      </c>
      <c r="Q39" s="531">
        <v>1.051345714522834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28" t="s">
        <v>194</v>
      </c>
      <c r="C42" s="1031" t="s">
        <v>191</v>
      </c>
      <c r="D42" s="1034" t="s">
        <v>320</v>
      </c>
      <c r="E42" s="1035"/>
      <c r="F42" s="1035"/>
      <c r="G42" s="1035"/>
      <c r="H42" s="1036"/>
      <c r="I42" s="1034"/>
      <c r="J42" s="1035"/>
      <c r="K42" s="1035"/>
      <c r="L42" s="1035"/>
      <c r="M42" s="1035"/>
      <c r="N42" s="807"/>
      <c r="O42" s="1037" t="s">
        <v>81</v>
      </c>
      <c r="P42" s="1038"/>
      <c r="Q42" s="1039"/>
    </row>
    <row r="43" spans="1:17" s="266" customFormat="1" ht="19.149999999999999" customHeight="1" x14ac:dyDescent="0.25">
      <c r="A43" s="275"/>
      <c r="B43" s="1029"/>
      <c r="C43" s="1032"/>
      <c r="D43" s="1040" t="s">
        <v>162</v>
      </c>
      <c r="E43" s="1040"/>
      <c r="F43" s="1040" t="s">
        <v>190</v>
      </c>
      <c r="G43" s="1040"/>
      <c r="H43" s="1040" t="s">
        <v>345</v>
      </c>
      <c r="I43" s="1040" t="s">
        <v>162</v>
      </c>
      <c r="J43" s="1040"/>
      <c r="K43" s="1040" t="s">
        <v>190</v>
      </c>
      <c r="L43" s="1040"/>
      <c r="M43" s="1040" t="s">
        <v>345</v>
      </c>
      <c r="N43" s="808"/>
      <c r="O43" s="1041" t="s">
        <v>239</v>
      </c>
      <c r="P43" s="1042"/>
      <c r="Q43" s="1043" t="s">
        <v>345</v>
      </c>
    </row>
    <row r="44" spans="1:17" s="266" customFormat="1" ht="19.149999999999999" customHeight="1" x14ac:dyDescent="0.25">
      <c r="A44" s="275"/>
      <c r="B44" s="1030"/>
      <c r="C44" s="1033"/>
      <c r="D44" s="809" t="s">
        <v>346</v>
      </c>
      <c r="E44" s="809" t="s">
        <v>347</v>
      </c>
      <c r="F44" s="809">
        <v>2017</v>
      </c>
      <c r="G44" s="809">
        <v>2018</v>
      </c>
      <c r="H44" s="1040"/>
      <c r="I44" s="809" t="s">
        <v>346</v>
      </c>
      <c r="J44" s="809" t="s">
        <v>347</v>
      </c>
      <c r="K44" s="809">
        <v>2017</v>
      </c>
      <c r="L44" s="809">
        <v>2018</v>
      </c>
      <c r="M44" s="1040"/>
      <c r="N44" s="810"/>
      <c r="O44" s="809" t="s">
        <v>346</v>
      </c>
      <c r="P44" s="809" t="s">
        <v>347</v>
      </c>
      <c r="Q44" s="1044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71" t="s">
        <v>322</v>
      </c>
      <c r="D46" s="690">
        <v>343351.92</v>
      </c>
      <c r="E46" s="650">
        <v>466356.30709999998</v>
      </c>
      <c r="F46" s="325">
        <v>1.3035981322240008E-2</v>
      </c>
      <c r="G46" s="325">
        <v>1.6777745675546279E-2</v>
      </c>
      <c r="H46" s="397">
        <v>1.3582458111782221</v>
      </c>
      <c r="I46" s="842"/>
      <c r="J46" s="843"/>
      <c r="K46" s="844"/>
      <c r="L46" s="844"/>
      <c r="M46" s="845"/>
      <c r="N46" s="816"/>
      <c r="O46" s="817">
        <v>343351.92</v>
      </c>
      <c r="P46" s="818">
        <v>466356.30709999998</v>
      </c>
      <c r="Q46" s="819">
        <v>1.3582458111782221</v>
      </c>
    </row>
    <row r="47" spans="1:17" s="266" customFormat="1" ht="16.350000000000001" customHeight="1" x14ac:dyDescent="0.25">
      <c r="A47" s="275"/>
      <c r="B47" s="814" t="s">
        <v>182</v>
      </c>
      <c r="C47" s="870" t="s">
        <v>7</v>
      </c>
      <c r="D47" s="690">
        <v>32454.379999999997</v>
      </c>
      <c r="E47" s="650">
        <v>49538.15</v>
      </c>
      <c r="F47" s="325">
        <v>1.2321896772992552E-3</v>
      </c>
      <c r="G47" s="325">
        <v>1.7821962934423086E-3</v>
      </c>
      <c r="H47" s="397">
        <v>1.5263933558428786</v>
      </c>
      <c r="I47" s="846"/>
      <c r="J47" s="837"/>
      <c r="K47" s="847"/>
      <c r="L47" s="847"/>
      <c r="M47" s="848"/>
      <c r="N47" s="816"/>
      <c r="O47" s="817">
        <v>32454.379999999997</v>
      </c>
      <c r="P47" s="818">
        <v>49538.15</v>
      </c>
      <c r="Q47" s="819">
        <v>1.5263933558428786</v>
      </c>
    </row>
    <row r="48" spans="1:17" s="266" customFormat="1" ht="16.350000000000001" customHeight="1" x14ac:dyDescent="0.25">
      <c r="A48" s="275"/>
      <c r="B48" s="820" t="s">
        <v>183</v>
      </c>
      <c r="C48" s="870" t="s">
        <v>9</v>
      </c>
      <c r="D48" s="690">
        <v>294105.46999999997</v>
      </c>
      <c r="E48" s="650">
        <v>373481.88</v>
      </c>
      <c r="F48" s="325">
        <v>1.116625010772801E-2</v>
      </c>
      <c r="G48" s="325">
        <v>1.3436473146531815E-2</v>
      </c>
      <c r="H48" s="397">
        <v>1.2698909680258583</v>
      </c>
      <c r="I48" s="846"/>
      <c r="J48" s="837"/>
      <c r="K48" s="847"/>
      <c r="L48" s="847"/>
      <c r="M48" s="848"/>
      <c r="N48" s="816"/>
      <c r="O48" s="817">
        <v>294105.46999999997</v>
      </c>
      <c r="P48" s="818">
        <v>373481.88</v>
      </c>
      <c r="Q48" s="819">
        <v>1.2698909680258583</v>
      </c>
    </row>
    <row r="49" spans="1:17" s="266" customFormat="1" ht="16.350000000000001" customHeight="1" x14ac:dyDescent="0.25">
      <c r="A49" s="275"/>
      <c r="B49" s="820" t="s">
        <v>184</v>
      </c>
      <c r="C49" s="870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348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348</v>
      </c>
    </row>
    <row r="50" spans="1:17" s="266" customFormat="1" ht="16.350000000000001" customHeight="1" x14ac:dyDescent="0.25">
      <c r="A50" s="275"/>
      <c r="B50" s="814" t="s">
        <v>185</v>
      </c>
      <c r="C50" s="870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348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348</v>
      </c>
    </row>
    <row r="51" spans="1:17" s="266" customFormat="1" ht="16.350000000000001" customHeight="1" x14ac:dyDescent="0.25">
      <c r="A51" s="275"/>
      <c r="B51" s="820" t="s">
        <v>186</v>
      </c>
      <c r="C51" s="870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348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348</v>
      </c>
    </row>
    <row r="52" spans="1:17" s="266" customFormat="1" ht="16.350000000000001" customHeight="1" x14ac:dyDescent="0.25">
      <c r="A52" s="275"/>
      <c r="B52" s="820" t="s">
        <v>187</v>
      </c>
      <c r="C52" s="870" t="s">
        <v>17</v>
      </c>
      <c r="D52" s="690">
        <v>1029.5999999999999</v>
      </c>
      <c r="E52" s="650">
        <v>0</v>
      </c>
      <c r="F52" s="325">
        <v>3.9090640207802861E-5</v>
      </c>
      <c r="G52" s="325">
        <v>0</v>
      </c>
      <c r="H52" s="397">
        <v>0</v>
      </c>
      <c r="I52" s="846"/>
      <c r="J52" s="837"/>
      <c r="K52" s="847"/>
      <c r="L52" s="847"/>
      <c r="M52" s="848"/>
      <c r="N52" s="816"/>
      <c r="O52" s="817">
        <v>1029.5999999999999</v>
      </c>
      <c r="P52" s="818">
        <v>0</v>
      </c>
      <c r="Q52" s="819">
        <v>0</v>
      </c>
    </row>
    <row r="53" spans="1:17" s="266" customFormat="1" ht="16.350000000000001" customHeight="1" x14ac:dyDescent="0.25">
      <c r="A53" s="275"/>
      <c r="B53" s="814" t="s">
        <v>188</v>
      </c>
      <c r="C53" s="870" t="s">
        <v>19</v>
      </c>
      <c r="D53" s="690">
        <v>234092.33000000002</v>
      </c>
      <c r="E53" s="650">
        <v>242411.97</v>
      </c>
      <c r="F53" s="325">
        <v>8.887741887564353E-3</v>
      </c>
      <c r="G53" s="325">
        <v>8.7210708195612496E-3</v>
      </c>
      <c r="H53" s="397">
        <v>1.0355399939844248</v>
      </c>
      <c r="I53" s="846"/>
      <c r="J53" s="837"/>
      <c r="K53" s="847"/>
      <c r="L53" s="847"/>
      <c r="M53" s="848"/>
      <c r="N53" s="816"/>
      <c r="O53" s="817">
        <v>234092.33000000002</v>
      </c>
      <c r="P53" s="818">
        <v>242411.97</v>
      </c>
      <c r="Q53" s="819">
        <v>1.0355399939844248</v>
      </c>
    </row>
    <row r="54" spans="1:17" s="266" customFormat="1" ht="16.350000000000001" customHeight="1" x14ac:dyDescent="0.25">
      <c r="A54" s="275"/>
      <c r="B54" s="820" t="s">
        <v>189</v>
      </c>
      <c r="C54" s="870" t="s">
        <v>323</v>
      </c>
      <c r="D54" s="690">
        <v>205772.02000000002</v>
      </c>
      <c r="E54" s="650">
        <v>153077.31</v>
      </c>
      <c r="F54" s="325">
        <v>7.8125097112012598E-3</v>
      </c>
      <c r="G54" s="325">
        <v>5.5071457955559351E-3</v>
      </c>
      <c r="H54" s="397">
        <v>0.74391703011906085</v>
      </c>
      <c r="I54" s="846"/>
      <c r="J54" s="837"/>
      <c r="K54" s="847"/>
      <c r="L54" s="847"/>
      <c r="M54" s="848"/>
      <c r="N54" s="816"/>
      <c r="O54" s="817">
        <v>205772.02000000002</v>
      </c>
      <c r="P54" s="818">
        <v>153077.31</v>
      </c>
      <c r="Q54" s="819">
        <v>0.74391703011906085</v>
      </c>
    </row>
    <row r="55" spans="1:17" s="266" customFormat="1" ht="16.350000000000001" customHeight="1" x14ac:dyDescent="0.25">
      <c r="A55" s="275"/>
      <c r="B55" s="820" t="s">
        <v>199</v>
      </c>
      <c r="C55" s="870" t="s">
        <v>324</v>
      </c>
      <c r="D55" s="690">
        <v>979967.03</v>
      </c>
      <c r="E55" s="650">
        <v>1101989.58</v>
      </c>
      <c r="F55" s="325">
        <v>3.720623405714759E-2</v>
      </c>
      <c r="G55" s="325">
        <v>3.9645439825428411E-2</v>
      </c>
      <c r="H55" s="397">
        <v>1.1245169952299314</v>
      </c>
      <c r="I55" s="846"/>
      <c r="J55" s="837"/>
      <c r="K55" s="847"/>
      <c r="L55" s="847"/>
      <c r="M55" s="848"/>
      <c r="N55" s="816"/>
      <c r="O55" s="817">
        <v>979967.03</v>
      </c>
      <c r="P55" s="818">
        <v>1101989.58</v>
      </c>
      <c r="Q55" s="819">
        <v>1.1245169952299314</v>
      </c>
    </row>
    <row r="56" spans="1:17" s="266" customFormat="1" ht="16.350000000000001" customHeight="1" x14ac:dyDescent="0.25">
      <c r="A56" s="275"/>
      <c r="B56" s="814" t="s">
        <v>200</v>
      </c>
      <c r="C56" s="870" t="s">
        <v>325</v>
      </c>
      <c r="D56" s="690">
        <v>0</v>
      </c>
      <c r="E56" s="650">
        <v>150</v>
      </c>
      <c r="F56" s="325">
        <v>0</v>
      </c>
      <c r="G56" s="325">
        <v>5.3964357574181977E-6</v>
      </c>
      <c r="H56" s="397" t="s">
        <v>348</v>
      </c>
      <c r="I56" s="846"/>
      <c r="J56" s="837"/>
      <c r="K56" s="847"/>
      <c r="L56" s="847"/>
      <c r="M56" s="848"/>
      <c r="N56" s="816"/>
      <c r="O56" s="817">
        <v>0</v>
      </c>
      <c r="P56" s="818">
        <v>150</v>
      </c>
      <c r="Q56" s="819" t="s">
        <v>348</v>
      </c>
    </row>
    <row r="57" spans="1:17" s="266" customFormat="1" ht="16.350000000000001" customHeight="1" x14ac:dyDescent="0.25">
      <c r="A57" s="275"/>
      <c r="B57" s="820" t="s">
        <v>201</v>
      </c>
      <c r="C57" s="870" t="s">
        <v>326</v>
      </c>
      <c r="D57" s="690">
        <v>0</v>
      </c>
      <c r="E57" s="650">
        <v>0</v>
      </c>
      <c r="F57" s="325">
        <v>0</v>
      </c>
      <c r="G57" s="325">
        <v>0</v>
      </c>
      <c r="H57" s="397" t="s">
        <v>348</v>
      </c>
      <c r="I57" s="846"/>
      <c r="J57" s="837"/>
      <c r="K57" s="847"/>
      <c r="L57" s="847"/>
      <c r="M57" s="848"/>
      <c r="N57" s="816"/>
      <c r="O57" s="817">
        <v>0</v>
      </c>
      <c r="P57" s="818">
        <v>0</v>
      </c>
      <c r="Q57" s="819" t="s">
        <v>348</v>
      </c>
    </row>
    <row r="58" spans="1:17" s="266" customFormat="1" ht="16.350000000000001" customHeight="1" x14ac:dyDescent="0.25">
      <c r="A58" s="275"/>
      <c r="B58" s="820" t="s">
        <v>202</v>
      </c>
      <c r="C58" s="870" t="s">
        <v>327</v>
      </c>
      <c r="D58" s="690">
        <v>36699.339999999997</v>
      </c>
      <c r="E58" s="650">
        <v>57062.61</v>
      </c>
      <c r="F58" s="325">
        <v>1.393357319156787E-3</v>
      </c>
      <c r="G58" s="325">
        <v>2.0528980601040615E-3</v>
      </c>
      <c r="H58" s="397">
        <v>1.5548674717310995</v>
      </c>
      <c r="I58" s="846"/>
      <c r="J58" s="837"/>
      <c r="K58" s="847"/>
      <c r="L58" s="847"/>
      <c r="M58" s="848"/>
      <c r="N58" s="816"/>
      <c r="O58" s="817">
        <v>36699.339999999997</v>
      </c>
      <c r="P58" s="818">
        <v>57062.61</v>
      </c>
      <c r="Q58" s="819">
        <v>1.5548674717310995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348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348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990</v>
      </c>
      <c r="E60" s="650">
        <v>1494</v>
      </c>
      <c r="F60" s="325">
        <v>3.7587154045964296E-5</v>
      </c>
      <c r="G60" s="325">
        <v>5.3748500143885245E-5</v>
      </c>
      <c r="H60" s="397">
        <v>1.509090909090909</v>
      </c>
      <c r="I60" s="846"/>
      <c r="J60" s="837"/>
      <c r="K60" s="847"/>
      <c r="L60" s="847"/>
      <c r="M60" s="848"/>
      <c r="N60" s="816"/>
      <c r="O60" s="817">
        <v>990</v>
      </c>
      <c r="P60" s="818">
        <v>1494</v>
      </c>
      <c r="Q60" s="819">
        <v>1.509090909090909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136</v>
      </c>
      <c r="E61" s="650">
        <v>658.5</v>
      </c>
      <c r="F61" s="325">
        <v>5.1634878285365091E-6</v>
      </c>
      <c r="G61" s="325">
        <v>2.3690352975065889E-5</v>
      </c>
      <c r="H61" s="397">
        <v>4.8419117647058822</v>
      </c>
      <c r="I61" s="846"/>
      <c r="J61" s="837"/>
      <c r="K61" s="847"/>
      <c r="L61" s="847"/>
      <c r="M61" s="848"/>
      <c r="N61" s="816"/>
      <c r="O61" s="817">
        <v>136</v>
      </c>
      <c r="P61" s="818">
        <v>658.5</v>
      </c>
      <c r="Q61" s="819">
        <v>4.8419117647058822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348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348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3810</v>
      </c>
      <c r="E63" s="650">
        <v>5399.97</v>
      </c>
      <c r="F63" s="325">
        <v>1.4465359284355955E-4</v>
      </c>
      <c r="G63" s="325">
        <v>1.9427060797990364E-4</v>
      </c>
      <c r="H63" s="397">
        <v>1.4173149606299213</v>
      </c>
      <c r="I63" s="846"/>
      <c r="J63" s="837"/>
      <c r="K63" s="847"/>
      <c r="L63" s="847"/>
      <c r="M63" s="848"/>
      <c r="N63" s="816"/>
      <c r="O63" s="817">
        <v>3810</v>
      </c>
      <c r="P63" s="818">
        <v>5399.97</v>
      </c>
      <c r="Q63" s="819">
        <v>1.4173149606299213</v>
      </c>
    </row>
    <row r="64" spans="1:17" s="266" customFormat="1" ht="19.149999999999999" customHeight="1" x14ac:dyDescent="0.25">
      <c r="A64" s="275"/>
      <c r="B64" s="1048" t="s">
        <v>224</v>
      </c>
      <c r="C64" s="1048"/>
      <c r="D64" s="815">
        <v>2132408.09</v>
      </c>
      <c r="E64" s="822">
        <v>2451620.2771000005</v>
      </c>
      <c r="F64" s="1046"/>
      <c r="G64" s="1046"/>
      <c r="H64" s="399">
        <v>1.149695636870333</v>
      </c>
      <c r="I64" s="849"/>
      <c r="J64" s="850"/>
      <c r="K64" s="1049"/>
      <c r="L64" s="1049"/>
      <c r="M64" s="851" t="s">
        <v>348</v>
      </c>
      <c r="N64" s="823"/>
      <c r="O64" s="824">
        <v>2132408.09</v>
      </c>
      <c r="P64" s="822">
        <v>2451620.2771000005</v>
      </c>
      <c r="Q64" s="825">
        <v>1.149695636870333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931227.46199999936</v>
      </c>
      <c r="E66" s="650">
        <v>1166940.3189999999</v>
      </c>
      <c r="F66" s="325">
        <v>0.12826248818252575</v>
      </c>
      <c r="G66" s="325">
        <v>0.15455592839857415</v>
      </c>
      <c r="H66" s="397">
        <v>1.2531206033097</v>
      </c>
      <c r="I66" s="842"/>
      <c r="J66" s="843"/>
      <c r="K66" s="844"/>
      <c r="L66" s="844"/>
      <c r="M66" s="845"/>
      <c r="N66" s="827"/>
      <c r="O66" s="817">
        <v>931227.46199999936</v>
      </c>
      <c r="P66" s="818">
        <v>1166940.3189999999</v>
      </c>
      <c r="Q66" s="821">
        <v>1.2531206033097</v>
      </c>
    </row>
    <row r="67" spans="1:17" s="266" customFormat="1" ht="16.350000000000001" customHeight="1" x14ac:dyDescent="0.25">
      <c r="A67" s="275"/>
      <c r="B67" s="831" t="s">
        <v>328</v>
      </c>
      <c r="C67" s="328" t="s">
        <v>329</v>
      </c>
      <c r="D67" s="690">
        <v>0</v>
      </c>
      <c r="E67" s="650">
        <v>0</v>
      </c>
      <c r="F67" s="325">
        <v>0</v>
      </c>
      <c r="G67" s="325">
        <v>0</v>
      </c>
      <c r="H67" s="397" t="s">
        <v>348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348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348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348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77273.626000001328</v>
      </c>
      <c r="E69" s="650">
        <v>116041.32900000173</v>
      </c>
      <c r="F69" s="325">
        <v>1.0643272397014094E-2</v>
      </c>
      <c r="G69" s="325">
        <v>1.536914531461969E-2</v>
      </c>
      <c r="H69" s="397">
        <v>1.5016938508877498</v>
      </c>
      <c r="I69" s="846"/>
      <c r="J69" s="837"/>
      <c r="K69" s="847"/>
      <c r="L69" s="847"/>
      <c r="M69" s="848"/>
      <c r="N69" s="827"/>
      <c r="O69" s="817">
        <v>77273.626000001328</v>
      </c>
      <c r="P69" s="818">
        <v>116041.32900000173</v>
      </c>
      <c r="Q69" s="821">
        <v>1.5016938508877498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348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348</v>
      </c>
    </row>
    <row r="71" spans="1:17" s="266" customFormat="1" ht="19.149999999999999" customHeight="1" x14ac:dyDescent="0.25">
      <c r="A71" s="275"/>
      <c r="B71" s="1048" t="s">
        <v>225</v>
      </c>
      <c r="C71" s="1048"/>
      <c r="D71" s="815">
        <v>1008501.0880000007</v>
      </c>
      <c r="E71" s="822">
        <v>1282981.6480000017</v>
      </c>
      <c r="F71" s="1046"/>
      <c r="G71" s="1046"/>
      <c r="H71" s="399">
        <v>1.2721668456940731</v>
      </c>
      <c r="I71" s="849"/>
      <c r="J71" s="850"/>
      <c r="K71" s="1049"/>
      <c r="L71" s="1049"/>
      <c r="M71" s="851"/>
      <c r="N71" s="832"/>
      <c r="O71" s="824">
        <v>1008501.0880000007</v>
      </c>
      <c r="P71" s="822">
        <v>1282981.6480000017</v>
      </c>
      <c r="Q71" s="825">
        <v>1.2721668456940731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45" t="s">
        <v>198</v>
      </c>
      <c r="C73" s="1045"/>
      <c r="D73" s="815">
        <f>SUM(D64+D71)</f>
        <v>3140909.1780000003</v>
      </c>
      <c r="E73" s="822">
        <f>SUM(E64+E71)</f>
        <v>3734601.9251000024</v>
      </c>
      <c r="F73" s="1046"/>
      <c r="G73" s="1046"/>
      <c r="H73" s="399">
        <f>IF(D73=0,"",E73/D73)</f>
        <v>1.1890193932567132</v>
      </c>
      <c r="I73" s="852"/>
      <c r="J73" s="853"/>
      <c r="K73" s="1047"/>
      <c r="L73" s="1047"/>
      <c r="M73" s="854" t="str">
        <f>IF(I73=0,"",J73/I73)</f>
        <v/>
      </c>
      <c r="N73" s="832"/>
      <c r="O73" s="824">
        <f>SUM(O64+O71)</f>
        <v>3140909.1780000003</v>
      </c>
      <c r="P73" s="822">
        <f>SUM(P64+P71)</f>
        <v>3734601.9251000024</v>
      </c>
      <c r="Q73" s="825">
        <f>IF(O73=0,"",P73/O73)</f>
        <v>1.1890193932567132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f>SUM(D74+#REF!+I74+#REF!)</f>
        <v>#REF!</v>
      </c>
      <c r="P74" s="296" t="e">
        <f>SUM(E74+#REF!+J74+#REF!)</f>
        <v>#REF!</v>
      </c>
      <c r="Q74" s="295" t="e">
        <f>SUM(P74)/O74</f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f>SUM(D76+#REF!+I76+#REF!)</f>
        <v>#REF!</v>
      </c>
      <c r="P76" s="296" t="e">
        <f>SUM(E76+#REF!+J76+#REF!)</f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f>SUM(D78+#REF!+I78+#REF!)</f>
        <v>#REF!</v>
      </c>
      <c r="P78" s="296" t="e">
        <f>SUM(E78+#REF!+J78+#REF!)</f>
        <v>#REF!</v>
      </c>
      <c r="Q78" s="295" t="e">
        <f>SUM(P78)/O78</f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f>SUM(D79+#REF!+I79+#REF!)</f>
        <v>#REF!</v>
      </c>
      <c r="P79" s="296" t="e">
        <f>SUM(E79+#REF!+J79+#REF!)</f>
        <v>#REF!</v>
      </c>
      <c r="Q79" s="295" t="e">
        <f>SUM(P79)/O79</f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986" priority="69" stopIfTrue="1" operator="lessThan">
      <formula>1</formula>
    </cfRule>
    <cfRule type="cellIs" dxfId="985" priority="70" stopIfTrue="1" operator="greaterThan">
      <formula>1</formula>
    </cfRule>
  </conditionalFormatting>
  <conditionalFormatting sqref="Q30:Q31 Q38 Q41">
    <cfRule type="cellIs" dxfId="984" priority="65" stopIfTrue="1" operator="lessThan">
      <formula>1</formula>
    </cfRule>
    <cfRule type="cellIs" dxfId="983" priority="66" stopIfTrue="1" operator="greaterThan">
      <formula>1</formula>
    </cfRule>
  </conditionalFormatting>
  <conditionalFormatting sqref="H12:H30">
    <cfRule type="cellIs" dxfId="982" priority="63" stopIfTrue="1" operator="lessThan">
      <formula>1</formula>
    </cfRule>
    <cfRule type="cellIs" dxfId="981" priority="64" stopIfTrue="1" operator="greaterThan">
      <formula>1</formula>
    </cfRule>
  </conditionalFormatting>
  <conditionalFormatting sqref="M12:M30">
    <cfRule type="cellIs" dxfId="980" priority="61" stopIfTrue="1" operator="lessThan">
      <formula>1</formula>
    </cfRule>
    <cfRule type="cellIs" dxfId="979" priority="62" stopIfTrue="1" operator="greaterThan">
      <formula>1</formula>
    </cfRule>
  </conditionalFormatting>
  <conditionalFormatting sqref="Q37">
    <cfRule type="cellIs" dxfId="978" priority="59" stopIfTrue="1" operator="lessThan">
      <formula>1</formula>
    </cfRule>
    <cfRule type="cellIs" dxfId="977" priority="60" stopIfTrue="1" operator="greaterThan">
      <formula>1</formula>
    </cfRule>
  </conditionalFormatting>
  <conditionalFormatting sqref="H37">
    <cfRule type="cellIs" dxfId="976" priority="57" stopIfTrue="1" operator="lessThan">
      <formula>1</formula>
    </cfRule>
    <cfRule type="cellIs" dxfId="975" priority="58" stopIfTrue="1" operator="greaterThan">
      <formula>1</formula>
    </cfRule>
  </conditionalFormatting>
  <conditionalFormatting sqref="M37">
    <cfRule type="cellIs" dxfId="974" priority="55" stopIfTrue="1" operator="lessThan">
      <formula>1</formula>
    </cfRule>
    <cfRule type="cellIs" dxfId="973" priority="56" stopIfTrue="1" operator="greaterThan">
      <formula>1</formula>
    </cfRule>
  </conditionalFormatting>
  <conditionalFormatting sqref="Q39:Q40">
    <cfRule type="cellIs" dxfId="972" priority="53" stopIfTrue="1" operator="lessThan">
      <formula>1</formula>
    </cfRule>
    <cfRule type="cellIs" dxfId="971" priority="54" stopIfTrue="1" operator="greaterThan">
      <formula>1</formula>
    </cfRule>
  </conditionalFormatting>
  <conditionalFormatting sqref="H39:H40">
    <cfRule type="cellIs" dxfId="970" priority="51" stopIfTrue="1" operator="lessThan">
      <formula>1</formula>
    </cfRule>
    <cfRule type="cellIs" dxfId="969" priority="52" stopIfTrue="1" operator="greaterThan">
      <formula>1</formula>
    </cfRule>
  </conditionalFormatting>
  <conditionalFormatting sqref="M39:M40">
    <cfRule type="cellIs" dxfId="968" priority="49" stopIfTrue="1" operator="lessThan">
      <formula>1</formula>
    </cfRule>
    <cfRule type="cellIs" dxfId="967" priority="50" stopIfTrue="1" operator="greaterThan">
      <formula>1</formula>
    </cfRule>
  </conditionalFormatting>
  <conditionalFormatting sqref="Q32:Q33">
    <cfRule type="cellIs" dxfId="966" priority="47" stopIfTrue="1" operator="lessThan">
      <formula>1</formula>
    </cfRule>
    <cfRule type="cellIs" dxfId="965" priority="48" stopIfTrue="1" operator="greaterThan">
      <formula>1</formula>
    </cfRule>
  </conditionalFormatting>
  <conditionalFormatting sqref="Q34">
    <cfRule type="cellIs" dxfId="964" priority="45" stopIfTrue="1" operator="lessThan">
      <formula>1</formula>
    </cfRule>
    <cfRule type="cellIs" dxfId="963" priority="46" stopIfTrue="1" operator="greaterThan">
      <formula>1</formula>
    </cfRule>
  </conditionalFormatting>
  <conditionalFormatting sqref="Q35">
    <cfRule type="cellIs" dxfId="962" priority="43" stopIfTrue="1" operator="lessThan">
      <formula>1</formula>
    </cfRule>
    <cfRule type="cellIs" dxfId="961" priority="44" stopIfTrue="1" operator="greaterThan">
      <formula>1</formula>
    </cfRule>
  </conditionalFormatting>
  <conditionalFormatting sqref="Q36">
    <cfRule type="cellIs" dxfId="960" priority="41" stopIfTrue="1" operator="lessThan">
      <formula>1</formula>
    </cfRule>
    <cfRule type="cellIs" dxfId="959" priority="42" stopIfTrue="1" operator="greaterThan">
      <formula>1</formula>
    </cfRule>
  </conditionalFormatting>
  <conditionalFormatting sqref="H32:H36">
    <cfRule type="cellIs" dxfId="958" priority="39" stopIfTrue="1" operator="lessThan">
      <formula>1</formula>
    </cfRule>
    <cfRule type="cellIs" dxfId="957" priority="40" stopIfTrue="1" operator="greaterThan">
      <formula>1</formula>
    </cfRule>
  </conditionalFormatting>
  <conditionalFormatting sqref="M32:M35">
    <cfRule type="cellIs" dxfId="956" priority="37" stopIfTrue="1" operator="lessThan">
      <formula>1</formula>
    </cfRule>
    <cfRule type="cellIs" dxfId="955" priority="38" stopIfTrue="1" operator="greaterThan">
      <formula>1</formula>
    </cfRule>
  </conditionalFormatting>
  <conditionalFormatting sqref="M36">
    <cfRule type="cellIs" dxfId="954" priority="35" stopIfTrue="1" operator="lessThan">
      <formula>1</formula>
    </cfRule>
    <cfRule type="cellIs" dxfId="953" priority="36" stopIfTrue="1" operator="greaterThan">
      <formula>1</formula>
    </cfRule>
  </conditionalFormatting>
  <conditionalFormatting sqref="Q46:Q63">
    <cfRule type="cellIs" dxfId="952" priority="33" stopIfTrue="1" operator="lessThan">
      <formula>1</formula>
    </cfRule>
    <cfRule type="cellIs" dxfId="951" priority="34" stopIfTrue="1" operator="greaterThan">
      <formula>1</formula>
    </cfRule>
  </conditionalFormatting>
  <conditionalFormatting sqref="Q64:Q65 Q72">
    <cfRule type="cellIs" dxfId="950" priority="31" stopIfTrue="1" operator="lessThan">
      <formula>1</formula>
    </cfRule>
    <cfRule type="cellIs" dxfId="949" priority="32" stopIfTrue="1" operator="greaterThan">
      <formula>1</formula>
    </cfRule>
  </conditionalFormatting>
  <conditionalFormatting sqref="H46:H64">
    <cfRule type="cellIs" dxfId="948" priority="29" stopIfTrue="1" operator="lessThan">
      <formula>1</formula>
    </cfRule>
    <cfRule type="cellIs" dxfId="947" priority="30" stopIfTrue="1" operator="greaterThan">
      <formula>1</formula>
    </cfRule>
  </conditionalFormatting>
  <conditionalFormatting sqref="M46:M64">
    <cfRule type="cellIs" dxfId="946" priority="27" stopIfTrue="1" operator="lessThan">
      <formula>1</formula>
    </cfRule>
    <cfRule type="cellIs" dxfId="945" priority="28" stopIfTrue="1" operator="greaterThan">
      <formula>1</formula>
    </cfRule>
  </conditionalFormatting>
  <conditionalFormatting sqref="Q71">
    <cfRule type="cellIs" dxfId="944" priority="25" stopIfTrue="1" operator="lessThan">
      <formula>1</formula>
    </cfRule>
    <cfRule type="cellIs" dxfId="943" priority="26" stopIfTrue="1" operator="greaterThan">
      <formula>1</formula>
    </cfRule>
  </conditionalFormatting>
  <conditionalFormatting sqref="H71">
    <cfRule type="cellIs" dxfId="942" priority="23" stopIfTrue="1" operator="lessThan">
      <formula>1</formula>
    </cfRule>
    <cfRule type="cellIs" dxfId="941" priority="24" stopIfTrue="1" operator="greaterThan">
      <formula>1</formula>
    </cfRule>
  </conditionalFormatting>
  <conditionalFormatting sqref="M71">
    <cfRule type="cellIs" dxfId="940" priority="21" stopIfTrue="1" operator="lessThan">
      <formula>1</formula>
    </cfRule>
    <cfRule type="cellIs" dxfId="939" priority="22" stopIfTrue="1" operator="greaterThan">
      <formula>1</formula>
    </cfRule>
  </conditionalFormatting>
  <conditionalFormatting sqref="Q73">
    <cfRule type="cellIs" dxfId="938" priority="19" stopIfTrue="1" operator="lessThan">
      <formula>1</formula>
    </cfRule>
    <cfRule type="cellIs" dxfId="937" priority="20" stopIfTrue="1" operator="greaterThan">
      <formula>1</formula>
    </cfRule>
  </conditionalFormatting>
  <conditionalFormatting sqref="H73">
    <cfRule type="cellIs" dxfId="936" priority="17" stopIfTrue="1" operator="lessThan">
      <formula>1</formula>
    </cfRule>
    <cfRule type="cellIs" dxfId="935" priority="18" stopIfTrue="1" operator="greaterThan">
      <formula>1</formula>
    </cfRule>
  </conditionalFormatting>
  <conditionalFormatting sqref="M73">
    <cfRule type="cellIs" dxfId="934" priority="15" stopIfTrue="1" operator="lessThan">
      <formula>1</formula>
    </cfRule>
    <cfRule type="cellIs" dxfId="933" priority="16" stopIfTrue="1" operator="greaterThan">
      <formula>1</formula>
    </cfRule>
  </conditionalFormatting>
  <conditionalFormatting sqref="Q66:Q67">
    <cfRule type="cellIs" dxfId="932" priority="13" stopIfTrue="1" operator="lessThan">
      <formula>1</formula>
    </cfRule>
    <cfRule type="cellIs" dxfId="931" priority="14" stopIfTrue="1" operator="greaterThan">
      <formula>1</formula>
    </cfRule>
  </conditionalFormatting>
  <conditionalFormatting sqref="Q68">
    <cfRule type="cellIs" dxfId="930" priority="11" stopIfTrue="1" operator="lessThan">
      <formula>1</formula>
    </cfRule>
    <cfRule type="cellIs" dxfId="929" priority="12" stopIfTrue="1" operator="greaterThan">
      <formula>1</formula>
    </cfRule>
  </conditionalFormatting>
  <conditionalFormatting sqref="Q69">
    <cfRule type="cellIs" dxfId="928" priority="9" stopIfTrue="1" operator="lessThan">
      <formula>1</formula>
    </cfRule>
    <cfRule type="cellIs" dxfId="927" priority="10" stopIfTrue="1" operator="greaterThan">
      <formula>1</formula>
    </cfRule>
  </conditionalFormatting>
  <conditionalFormatting sqref="Q70">
    <cfRule type="cellIs" dxfId="926" priority="7" stopIfTrue="1" operator="lessThan">
      <formula>1</formula>
    </cfRule>
    <cfRule type="cellIs" dxfId="925" priority="8" stopIfTrue="1" operator="greaterThan">
      <formula>1</formula>
    </cfRule>
  </conditionalFormatting>
  <conditionalFormatting sqref="H66:H70">
    <cfRule type="cellIs" dxfId="924" priority="5" stopIfTrue="1" operator="lessThan">
      <formula>1</formula>
    </cfRule>
    <cfRule type="cellIs" dxfId="923" priority="6" stopIfTrue="1" operator="greaterThan">
      <formula>1</formula>
    </cfRule>
  </conditionalFormatting>
  <conditionalFormatting sqref="M66:M69">
    <cfRule type="cellIs" dxfId="922" priority="3" stopIfTrue="1" operator="lessThan">
      <formula>1</formula>
    </cfRule>
    <cfRule type="cellIs" dxfId="921" priority="4" stopIfTrue="1" operator="greaterThan">
      <formula>1</formula>
    </cfRule>
  </conditionalFormatting>
  <conditionalFormatting sqref="M70">
    <cfRule type="cellIs" dxfId="920" priority="1" stopIfTrue="1" operator="lessThan">
      <formula>1</formula>
    </cfRule>
    <cfRule type="cellIs" dxfId="91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05" t="s">
        <v>150</v>
      </c>
      <c r="B4" s="1105"/>
      <c r="C4" s="1105"/>
      <c r="D4" s="1105"/>
      <c r="E4" s="1105"/>
      <c r="F4" s="1105"/>
      <c r="G4" s="1105"/>
      <c r="H4" s="1105"/>
      <c r="I4" s="1105"/>
      <c r="J4" s="1105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05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06" t="s">
        <v>106</v>
      </c>
      <c r="B7" s="1108" t="s">
        <v>107</v>
      </c>
      <c r="C7" s="1110" t="s">
        <v>108</v>
      </c>
      <c r="D7" s="1111"/>
      <c r="E7" s="1111"/>
      <c r="F7" s="1111"/>
      <c r="G7" s="1111"/>
      <c r="H7" s="1111"/>
      <c r="I7" s="1111"/>
      <c r="J7" s="1112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07"/>
      <c r="B8" s="1109"/>
      <c r="C8" s="1109" t="s">
        <v>93</v>
      </c>
      <c r="D8" s="1113"/>
      <c r="E8" s="1113"/>
      <c r="F8" s="1113"/>
      <c r="G8" s="1109" t="s">
        <v>52</v>
      </c>
      <c r="H8" s="1109"/>
      <c r="I8" s="1113"/>
      <c r="J8" s="1115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07"/>
      <c r="B9" s="1109"/>
      <c r="C9" s="1113"/>
      <c r="D9" s="1113"/>
      <c r="E9" s="1113"/>
      <c r="F9" s="1113"/>
      <c r="G9" s="1109"/>
      <c r="H9" s="1109"/>
      <c r="I9" s="1113"/>
      <c r="J9" s="1115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07"/>
      <c r="B10" s="1109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16" t="s">
        <v>40</v>
      </c>
      <c r="B30" s="1118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19"/>
      <c r="F33" s="1120"/>
      <c r="G33" s="185"/>
      <c r="H33" s="184"/>
      <c r="I33" s="1121"/>
      <c r="J33" s="1121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22"/>
      <c r="F34" s="1123"/>
      <c r="G34" s="187"/>
      <c r="H34" s="164"/>
      <c r="I34" s="1122"/>
      <c r="J34" s="1123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25" t="s">
        <v>152</v>
      </c>
      <c r="B4" s="1125"/>
      <c r="C4" s="1125"/>
      <c r="D4" s="1125"/>
      <c r="E4" s="1125"/>
    </row>
    <row r="5" spans="1:16" s="2" customFormat="1" ht="20.25" customHeight="1" x14ac:dyDescent="0.3">
      <c r="A5" s="1141" t="s">
        <v>153</v>
      </c>
      <c r="B5" s="1141"/>
      <c r="C5" s="1141"/>
      <c r="D5" s="1141"/>
      <c r="E5" s="1141"/>
    </row>
    <row r="6" spans="1:16" s="2" customFormat="1" ht="18.75" customHeight="1" x14ac:dyDescent="0.3"/>
    <row r="7" spans="1:16" s="5" customFormat="1" ht="17.25" customHeight="1" x14ac:dyDescent="0.25">
      <c r="A7" s="1134" t="s">
        <v>117</v>
      </c>
      <c r="B7" s="1136" t="s">
        <v>1</v>
      </c>
      <c r="C7" s="1136" t="s">
        <v>81</v>
      </c>
      <c r="D7" s="1136" t="s">
        <v>52</v>
      </c>
      <c r="E7" s="1139" t="s">
        <v>82</v>
      </c>
    </row>
    <row r="8" spans="1:16" s="6" customFormat="1" ht="16.5" customHeight="1" x14ac:dyDescent="0.25">
      <c r="A8" s="1135"/>
      <c r="B8" s="1137"/>
      <c r="C8" s="1138"/>
      <c r="D8" s="1138"/>
      <c r="E8" s="1140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35"/>
      <c r="B9" s="1137"/>
      <c r="C9" s="1138"/>
      <c r="D9" s="1138"/>
      <c r="E9" s="1140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2" t="s">
        <v>45</v>
      </c>
      <c r="B15" s="1133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2" t="s">
        <v>127</v>
      </c>
      <c r="B4" s="1142"/>
      <c r="C4" s="1142"/>
    </row>
    <row r="5" spans="1:14" s="2" customFormat="1" ht="19.5" customHeight="1" x14ac:dyDescent="0.3">
      <c r="A5" s="1142" t="s">
        <v>151</v>
      </c>
      <c r="B5" s="1142"/>
      <c r="C5" s="1142"/>
    </row>
    <row r="6" spans="1:14" s="2" customFormat="1" ht="21.75" customHeight="1" x14ac:dyDescent="0.3"/>
    <row r="7" spans="1:14" s="5" customFormat="1" ht="17.25" customHeight="1" x14ac:dyDescent="0.25">
      <c r="A7" s="1143" t="s">
        <v>106</v>
      </c>
      <c r="B7" s="1145" t="s">
        <v>1</v>
      </c>
      <c r="C7" s="1147" t="s">
        <v>3</v>
      </c>
    </row>
    <row r="8" spans="1:14" s="6" customFormat="1" ht="16.5" customHeight="1" x14ac:dyDescent="0.25">
      <c r="A8" s="1144"/>
      <c r="B8" s="1146"/>
      <c r="C8" s="114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4"/>
      <c r="B9" s="1146"/>
      <c r="C9" s="114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4"/>
      <c r="B10" s="1146"/>
      <c r="C10" s="11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49" t="s">
        <v>40</v>
      </c>
      <c r="B30" s="1150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2" t="s">
        <v>128</v>
      </c>
      <c r="B4" s="1142"/>
      <c r="C4" s="1142"/>
    </row>
    <row r="5" spans="1:14" s="2" customFormat="1" ht="21.75" customHeight="1" x14ac:dyDescent="0.3">
      <c r="A5" s="1142" t="s">
        <v>151</v>
      </c>
      <c r="B5" s="1142"/>
      <c r="C5" s="1142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3" t="s">
        <v>106</v>
      </c>
      <c r="B7" s="1145" t="s">
        <v>1</v>
      </c>
      <c r="C7" s="1147" t="s">
        <v>3</v>
      </c>
    </row>
    <row r="8" spans="1:14" s="6" customFormat="1" ht="16.5" customHeight="1" x14ac:dyDescent="0.25">
      <c r="A8" s="1144"/>
      <c r="B8" s="1146"/>
      <c r="C8" s="1148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4"/>
      <c r="B9" s="1146"/>
      <c r="C9" s="1148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4"/>
      <c r="B10" s="1146"/>
      <c r="C10" s="114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49" t="s">
        <v>45</v>
      </c>
      <c r="B16" s="1150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1" t="s">
        <v>268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" s="269" customFormat="1" ht="13.15" customHeight="1" x14ac:dyDescent="0.25">
      <c r="B5" s="1002" t="s">
        <v>344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" s="269" customFormat="1" ht="16.5" customHeight="1" x14ac:dyDescent="0.25">
      <c r="B6" s="1020" t="s">
        <v>267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" ht="17.25" customHeight="1" x14ac:dyDescent="0.25">
      <c r="B7" s="1005" t="s">
        <v>84</v>
      </c>
      <c r="C7" s="1008" t="s">
        <v>160</v>
      </c>
      <c r="D7" s="1091" t="s">
        <v>81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54" t="s">
        <v>195</v>
      </c>
      <c r="I8" s="1055"/>
      <c r="J8" s="1054" t="s">
        <v>162</v>
      </c>
      <c r="K8" s="1055"/>
      <c r="L8" s="347"/>
      <c r="M8" s="1054" t="s">
        <v>265</v>
      </c>
      <c r="N8" s="1055"/>
      <c r="O8" s="1098" t="s">
        <v>345</v>
      </c>
    </row>
    <row r="9" spans="2:21" ht="16.149999999999999" customHeight="1" x14ac:dyDescent="0.25">
      <c r="B9" s="1007"/>
      <c r="C9" s="1010"/>
      <c r="D9" s="699" t="s">
        <v>346</v>
      </c>
      <c r="E9" s="699" t="s">
        <v>347</v>
      </c>
      <c r="F9" s="699" t="s">
        <v>346</v>
      </c>
      <c r="G9" s="699" t="s">
        <v>347</v>
      </c>
      <c r="H9" s="699" t="s">
        <v>346</v>
      </c>
      <c r="I9" s="699" t="s">
        <v>347</v>
      </c>
      <c r="J9" s="699" t="s">
        <v>346</v>
      </c>
      <c r="K9" s="699" t="s">
        <v>347</v>
      </c>
      <c r="L9" s="700"/>
      <c r="M9" s="699" t="s">
        <v>346</v>
      </c>
      <c r="N9" s="699" t="s">
        <v>347</v>
      </c>
      <c r="O9" s="1019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151" t="s">
        <v>53</v>
      </c>
      <c r="C11" s="1085" t="s">
        <v>166</v>
      </c>
      <c r="D11" s="702">
        <v>3802655.16</v>
      </c>
      <c r="E11" s="702">
        <v>3878599.7800000007</v>
      </c>
      <c r="F11" s="1158">
        <v>3783397.72</v>
      </c>
      <c r="G11" s="1154">
        <v>3878599.7800000007</v>
      </c>
      <c r="H11" s="702">
        <v>607045.57999999996</v>
      </c>
      <c r="I11" s="702">
        <v>605962.54</v>
      </c>
      <c r="J11" s="1158">
        <v>607045.57999999996</v>
      </c>
      <c r="K11" s="1154">
        <v>605962.54</v>
      </c>
      <c r="L11" s="543"/>
      <c r="M11" s="1156">
        <v>4390443.3</v>
      </c>
      <c r="N11" s="1160">
        <v>4484562.32</v>
      </c>
      <c r="O11" s="1061">
        <v>1.0214372475781661</v>
      </c>
    </row>
    <row r="12" spans="2:21" s="269" customFormat="1" ht="15" customHeight="1" x14ac:dyDescent="0.3">
      <c r="B12" s="1152"/>
      <c r="C12" s="1086"/>
      <c r="D12" s="544">
        <v>-19257.439999999999</v>
      </c>
      <c r="E12" s="544">
        <v>0</v>
      </c>
      <c r="F12" s="1159"/>
      <c r="G12" s="1155"/>
      <c r="H12" s="544">
        <v>0</v>
      </c>
      <c r="I12" s="544">
        <v>0</v>
      </c>
      <c r="J12" s="1159"/>
      <c r="K12" s="1155"/>
      <c r="L12" s="543"/>
      <c r="M12" s="1157"/>
      <c r="N12" s="1161"/>
      <c r="O12" s="1062"/>
    </row>
    <row r="13" spans="2:21" s="269" customFormat="1" ht="15" customHeight="1" x14ac:dyDescent="0.3">
      <c r="B13" s="1151" t="s">
        <v>59</v>
      </c>
      <c r="C13" s="1101" t="s">
        <v>165</v>
      </c>
      <c r="D13" s="702">
        <v>3324421.04</v>
      </c>
      <c r="E13" s="702">
        <v>4146343.63</v>
      </c>
      <c r="F13" s="1099">
        <v>2888465.48</v>
      </c>
      <c r="G13" s="1100">
        <v>4146343.63</v>
      </c>
      <c r="H13" s="702">
        <v>124846.79</v>
      </c>
      <c r="I13" s="702">
        <v>253640.08</v>
      </c>
      <c r="J13" s="1099">
        <v>124846.79</v>
      </c>
      <c r="K13" s="1100">
        <v>253640.08</v>
      </c>
      <c r="L13" s="543"/>
      <c r="M13" s="1096">
        <v>3013312.27</v>
      </c>
      <c r="N13" s="1097">
        <v>4399983.71</v>
      </c>
      <c r="O13" s="1061">
        <v>1.4601817919123263</v>
      </c>
    </row>
    <row r="14" spans="2:21" s="269" customFormat="1" ht="15" customHeight="1" x14ac:dyDescent="0.3">
      <c r="B14" s="1152"/>
      <c r="C14" s="1101"/>
      <c r="D14" s="544">
        <v>-435955.56</v>
      </c>
      <c r="E14" s="544">
        <v>0</v>
      </c>
      <c r="F14" s="1099"/>
      <c r="G14" s="1100"/>
      <c r="H14" s="544">
        <v>0</v>
      </c>
      <c r="I14" s="544">
        <v>0</v>
      </c>
      <c r="J14" s="1099"/>
      <c r="K14" s="1100"/>
      <c r="L14" s="543"/>
      <c r="M14" s="1096"/>
      <c r="N14" s="1097"/>
      <c r="O14" s="1062"/>
    </row>
    <row r="15" spans="2:21" ht="15" customHeight="1" x14ac:dyDescent="0.3">
      <c r="B15" s="1151" t="s">
        <v>57</v>
      </c>
      <c r="C15" s="1101" t="s">
        <v>341</v>
      </c>
      <c r="D15" s="702">
        <v>3132551.88</v>
      </c>
      <c r="E15" s="702">
        <v>3991139.35</v>
      </c>
      <c r="F15" s="1099">
        <v>3132551.88</v>
      </c>
      <c r="G15" s="1100">
        <v>3991139.35</v>
      </c>
      <c r="H15" s="702">
        <v>83987.28</v>
      </c>
      <c r="I15" s="702">
        <v>335349.28999999998</v>
      </c>
      <c r="J15" s="1099">
        <v>83987.28</v>
      </c>
      <c r="K15" s="1100">
        <v>335349.28999999998</v>
      </c>
      <c r="L15" s="543"/>
      <c r="M15" s="1096">
        <v>3216539.1599999997</v>
      </c>
      <c r="N15" s="1097">
        <v>4326488.6399999997</v>
      </c>
      <c r="O15" s="1061">
        <v>1.3450756930936913</v>
      </c>
    </row>
    <row r="16" spans="2:21" ht="15" customHeight="1" x14ac:dyDescent="0.3">
      <c r="B16" s="1152"/>
      <c r="C16" s="1101"/>
      <c r="D16" s="544">
        <v>0</v>
      </c>
      <c r="E16" s="544">
        <v>0</v>
      </c>
      <c r="F16" s="1099"/>
      <c r="G16" s="1100"/>
      <c r="H16" s="544">
        <v>0</v>
      </c>
      <c r="I16" s="544">
        <v>0</v>
      </c>
      <c r="J16" s="1099"/>
      <c r="K16" s="1100"/>
      <c r="L16" s="543"/>
      <c r="M16" s="1096"/>
      <c r="N16" s="1097"/>
      <c r="O16" s="1062"/>
    </row>
    <row r="17" spans="2:21" s="269" customFormat="1" ht="15" customHeight="1" x14ac:dyDescent="0.3">
      <c r="B17" s="1151" t="s">
        <v>55</v>
      </c>
      <c r="C17" s="1085" t="s">
        <v>169</v>
      </c>
      <c r="D17" s="702">
        <v>3791699.35</v>
      </c>
      <c r="E17" s="702">
        <v>4053016.6236000005</v>
      </c>
      <c r="F17" s="1158">
        <v>3791699.35</v>
      </c>
      <c r="G17" s="1154">
        <v>4053016.6236000005</v>
      </c>
      <c r="H17" s="702">
        <v>254253.07</v>
      </c>
      <c r="I17" s="702">
        <v>260731.07709999999</v>
      </c>
      <c r="J17" s="1158">
        <v>254253.07</v>
      </c>
      <c r="K17" s="1154">
        <v>260731.07709999999</v>
      </c>
      <c r="L17" s="543"/>
      <c r="M17" s="1156">
        <v>4045952.42</v>
      </c>
      <c r="N17" s="1160">
        <v>4313747.7007000009</v>
      </c>
      <c r="O17" s="1061">
        <v>1.0661884404216502</v>
      </c>
    </row>
    <row r="18" spans="2:21" s="269" customFormat="1" ht="15" customHeight="1" x14ac:dyDescent="0.3">
      <c r="B18" s="1152"/>
      <c r="C18" s="1086"/>
      <c r="D18" s="544">
        <v>0</v>
      </c>
      <c r="E18" s="544">
        <v>0</v>
      </c>
      <c r="F18" s="1159"/>
      <c r="G18" s="1155"/>
      <c r="H18" s="544">
        <v>0</v>
      </c>
      <c r="I18" s="544">
        <v>0</v>
      </c>
      <c r="J18" s="1159"/>
      <c r="K18" s="1155"/>
      <c r="L18" s="543"/>
      <c r="M18" s="1157"/>
      <c r="N18" s="1161"/>
      <c r="O18" s="1062"/>
    </row>
    <row r="19" spans="2:21" s="269" customFormat="1" ht="15" customHeight="1" x14ac:dyDescent="0.3">
      <c r="B19" s="1151" t="s">
        <v>65</v>
      </c>
      <c r="C19" s="1101" t="s">
        <v>171</v>
      </c>
      <c r="D19" s="702">
        <v>3177017.79</v>
      </c>
      <c r="E19" s="702">
        <v>2404626.5</v>
      </c>
      <c r="F19" s="1099">
        <v>3177017.79</v>
      </c>
      <c r="G19" s="1100">
        <v>2404626.5</v>
      </c>
      <c r="H19" s="702">
        <v>340200.85000000003</v>
      </c>
      <c r="I19" s="702">
        <v>413650.1</v>
      </c>
      <c r="J19" s="1099">
        <v>340200.85000000003</v>
      </c>
      <c r="K19" s="1100">
        <v>413650.1</v>
      </c>
      <c r="L19" s="543"/>
      <c r="M19" s="1096">
        <v>3517218.64</v>
      </c>
      <c r="N19" s="1097">
        <v>2818276.6</v>
      </c>
      <c r="O19" s="1061">
        <v>0.80127989996095328</v>
      </c>
    </row>
    <row r="20" spans="2:21" s="269" customFormat="1" ht="15" customHeight="1" x14ac:dyDescent="0.3">
      <c r="B20" s="1152"/>
      <c r="C20" s="1101"/>
      <c r="D20" s="544">
        <v>0</v>
      </c>
      <c r="E20" s="544">
        <v>0</v>
      </c>
      <c r="F20" s="1099"/>
      <c r="G20" s="1100"/>
      <c r="H20" s="544">
        <v>0</v>
      </c>
      <c r="I20" s="544">
        <v>0</v>
      </c>
      <c r="J20" s="1099"/>
      <c r="K20" s="1100"/>
      <c r="L20" s="543"/>
      <c r="M20" s="1096"/>
      <c r="N20" s="1097"/>
      <c r="O20" s="1062"/>
    </row>
    <row r="21" spans="2:21" s="269" customFormat="1" ht="15" customHeight="1" x14ac:dyDescent="0.3">
      <c r="B21" s="1151" t="s">
        <v>61</v>
      </c>
      <c r="C21" s="1101" t="s">
        <v>170</v>
      </c>
      <c r="D21" s="702">
        <v>2832667.4500000007</v>
      </c>
      <c r="E21" s="702">
        <v>2778993.9000000004</v>
      </c>
      <c r="F21" s="1099">
        <v>2832667.4500000007</v>
      </c>
      <c r="G21" s="1100">
        <v>2778993.9000000004</v>
      </c>
      <c r="H21" s="702">
        <v>0</v>
      </c>
      <c r="I21" s="702">
        <v>0</v>
      </c>
      <c r="J21" s="1099">
        <v>0</v>
      </c>
      <c r="K21" s="1100">
        <v>0</v>
      </c>
      <c r="L21" s="543"/>
      <c r="M21" s="1096">
        <v>2832667.4500000007</v>
      </c>
      <c r="N21" s="1097">
        <v>2778993.9000000004</v>
      </c>
      <c r="O21" s="1061">
        <v>0.98105194098940196</v>
      </c>
    </row>
    <row r="22" spans="2:21" s="269" customFormat="1" ht="14.25" customHeight="1" x14ac:dyDescent="0.3">
      <c r="B22" s="1152"/>
      <c r="C22" s="1101"/>
      <c r="D22" s="544">
        <v>0</v>
      </c>
      <c r="E22" s="544">
        <v>0</v>
      </c>
      <c r="F22" s="1099"/>
      <c r="G22" s="1100"/>
      <c r="H22" s="544">
        <v>0</v>
      </c>
      <c r="I22" s="544">
        <v>0</v>
      </c>
      <c r="J22" s="1099"/>
      <c r="K22" s="1100"/>
      <c r="L22" s="543"/>
      <c r="M22" s="1096"/>
      <c r="N22" s="1097"/>
      <c r="O22" s="1062"/>
    </row>
    <row r="23" spans="2:21" s="269" customFormat="1" ht="15" customHeight="1" x14ac:dyDescent="0.3">
      <c r="B23" s="1151" t="s">
        <v>63</v>
      </c>
      <c r="C23" s="1101" t="s">
        <v>164</v>
      </c>
      <c r="D23" s="702">
        <v>1171729.49</v>
      </c>
      <c r="E23" s="702">
        <v>2428646.5700000031</v>
      </c>
      <c r="F23" s="1099">
        <v>1171729.49</v>
      </c>
      <c r="G23" s="1100">
        <v>2428646.5700000031</v>
      </c>
      <c r="H23" s="702">
        <v>0</v>
      </c>
      <c r="I23" s="702">
        <v>0</v>
      </c>
      <c r="J23" s="1099">
        <v>0</v>
      </c>
      <c r="K23" s="1100">
        <v>0</v>
      </c>
      <c r="L23" s="543"/>
      <c r="M23" s="1096">
        <v>1171729.49</v>
      </c>
      <c r="N23" s="1097">
        <v>2428646.5700000031</v>
      </c>
      <c r="O23" s="1061">
        <v>2.0727024374883687</v>
      </c>
    </row>
    <row r="24" spans="2:21" s="269" customFormat="1" ht="15" customHeight="1" x14ac:dyDescent="0.3">
      <c r="B24" s="1152"/>
      <c r="C24" s="1101"/>
      <c r="D24" s="544">
        <v>0</v>
      </c>
      <c r="E24" s="544">
        <v>0</v>
      </c>
      <c r="F24" s="1099"/>
      <c r="G24" s="1100"/>
      <c r="H24" s="544">
        <v>0</v>
      </c>
      <c r="I24" s="544">
        <v>0</v>
      </c>
      <c r="J24" s="1099"/>
      <c r="K24" s="1100"/>
      <c r="L24" s="543"/>
      <c r="M24" s="1096"/>
      <c r="N24" s="1097"/>
      <c r="O24" s="1062"/>
    </row>
    <row r="25" spans="2:21" ht="15" customHeight="1" x14ac:dyDescent="0.3">
      <c r="B25" s="1151" t="s">
        <v>66</v>
      </c>
      <c r="C25" s="1087" t="s">
        <v>54</v>
      </c>
      <c r="D25" s="702">
        <v>1706306.86</v>
      </c>
      <c r="E25" s="702">
        <v>1872944.0500000066</v>
      </c>
      <c r="F25" s="1158">
        <v>1706306.86</v>
      </c>
      <c r="G25" s="1154">
        <v>1835474.6150000065</v>
      </c>
      <c r="H25" s="702">
        <v>360796.67</v>
      </c>
      <c r="I25" s="702">
        <v>504286.04999999987</v>
      </c>
      <c r="J25" s="1158">
        <v>360796.67</v>
      </c>
      <c r="K25" s="1154">
        <v>504286.04999999987</v>
      </c>
      <c r="L25" s="543"/>
      <c r="M25" s="1156">
        <v>2067103.53</v>
      </c>
      <c r="N25" s="1160">
        <v>2339760.6650000066</v>
      </c>
      <c r="O25" s="1061">
        <v>1.131902989396959</v>
      </c>
    </row>
    <row r="26" spans="2:21" ht="15" customHeight="1" x14ac:dyDescent="0.3">
      <c r="B26" s="1152"/>
      <c r="C26" s="1088"/>
      <c r="D26" s="544">
        <v>0</v>
      </c>
      <c r="E26" s="544">
        <v>-37469.434999999969</v>
      </c>
      <c r="F26" s="1159"/>
      <c r="G26" s="1155"/>
      <c r="H26" s="544">
        <v>0</v>
      </c>
      <c r="I26" s="544">
        <v>0</v>
      </c>
      <c r="J26" s="1159"/>
      <c r="K26" s="1155"/>
      <c r="L26" s="543"/>
      <c r="M26" s="1157"/>
      <c r="N26" s="1161"/>
      <c r="O26" s="1062"/>
    </row>
    <row r="27" spans="2:21" s="269" customFormat="1" ht="15" customHeight="1" x14ac:dyDescent="0.3">
      <c r="B27" s="1151" t="s">
        <v>22</v>
      </c>
      <c r="C27" s="1101" t="s">
        <v>167</v>
      </c>
      <c r="D27" s="702">
        <v>554344.92999999947</v>
      </c>
      <c r="E27" s="702">
        <v>1496206.4800000035</v>
      </c>
      <c r="F27" s="1099">
        <v>554344.92999999947</v>
      </c>
      <c r="G27" s="1100">
        <v>1496206.4800000035</v>
      </c>
      <c r="H27" s="702">
        <v>0</v>
      </c>
      <c r="I27" s="702">
        <v>0</v>
      </c>
      <c r="J27" s="1099">
        <v>0</v>
      </c>
      <c r="K27" s="1100">
        <v>0</v>
      </c>
      <c r="L27" s="543"/>
      <c r="M27" s="1096">
        <v>554344.92999999947</v>
      </c>
      <c r="N27" s="1097">
        <v>1496206.4800000035</v>
      </c>
      <c r="O27" s="1061">
        <v>2.699053241093059</v>
      </c>
    </row>
    <row r="28" spans="2:21" s="269" customFormat="1" ht="15" customHeight="1" x14ac:dyDescent="0.3">
      <c r="B28" s="1152"/>
      <c r="C28" s="1101"/>
      <c r="D28" s="544">
        <v>0</v>
      </c>
      <c r="E28" s="544">
        <v>0</v>
      </c>
      <c r="F28" s="1099"/>
      <c r="G28" s="1100"/>
      <c r="H28" s="544">
        <v>0</v>
      </c>
      <c r="I28" s="544">
        <v>0</v>
      </c>
      <c r="J28" s="1099"/>
      <c r="K28" s="1100"/>
      <c r="L28" s="543"/>
      <c r="M28" s="1096"/>
      <c r="N28" s="1097"/>
      <c r="O28" s="1062"/>
    </row>
    <row r="29" spans="2:21" ht="15" customHeight="1" x14ac:dyDescent="0.3">
      <c r="B29" s="1151" t="s">
        <v>26</v>
      </c>
      <c r="C29" s="1101" t="s">
        <v>163</v>
      </c>
      <c r="D29" s="702">
        <v>676412.9</v>
      </c>
      <c r="E29" s="702">
        <v>614003.35</v>
      </c>
      <c r="F29" s="1099">
        <v>676412.9</v>
      </c>
      <c r="G29" s="1100">
        <v>614003.35</v>
      </c>
      <c r="H29" s="702">
        <v>35095.99</v>
      </c>
      <c r="I29" s="702">
        <v>47683.3</v>
      </c>
      <c r="J29" s="1099">
        <v>35095.99</v>
      </c>
      <c r="K29" s="1100">
        <v>47683.3</v>
      </c>
      <c r="L29" s="543"/>
      <c r="M29" s="1096">
        <v>711508.89</v>
      </c>
      <c r="N29" s="1097">
        <v>661686.65</v>
      </c>
      <c r="O29" s="1061">
        <v>0.9299766444239369</v>
      </c>
    </row>
    <row r="30" spans="2:21" ht="15" customHeight="1" x14ac:dyDescent="0.3">
      <c r="B30" s="1152"/>
      <c r="C30" s="1101"/>
      <c r="D30" s="544">
        <v>0</v>
      </c>
      <c r="E30" s="544">
        <v>0</v>
      </c>
      <c r="F30" s="1099"/>
      <c r="G30" s="1100"/>
      <c r="H30" s="544">
        <v>0</v>
      </c>
      <c r="I30" s="544">
        <v>0</v>
      </c>
      <c r="J30" s="1099"/>
      <c r="K30" s="1100"/>
      <c r="L30" s="543"/>
      <c r="M30" s="1096"/>
      <c r="N30" s="1097"/>
      <c r="O30" s="1062"/>
    </row>
    <row r="31" spans="2:21" s="274" customFormat="1" ht="15" customHeight="1" x14ac:dyDescent="0.3">
      <c r="B31" s="1151" t="s">
        <v>24</v>
      </c>
      <c r="C31" s="1101" t="s">
        <v>71</v>
      </c>
      <c r="D31" s="702">
        <v>1679494.1800000002</v>
      </c>
      <c r="E31" s="702">
        <v>115682.97000000002</v>
      </c>
      <c r="F31" s="1099">
        <v>1679494.1800000002</v>
      </c>
      <c r="G31" s="1100">
        <v>115682.97000000002</v>
      </c>
      <c r="H31" s="702">
        <v>36290.36</v>
      </c>
      <c r="I31" s="702">
        <v>14895.25</v>
      </c>
      <c r="J31" s="1099">
        <v>36290.36</v>
      </c>
      <c r="K31" s="1100">
        <v>14895.25</v>
      </c>
      <c r="L31" s="543"/>
      <c r="M31" s="1096">
        <v>1715784.5400000003</v>
      </c>
      <c r="N31" s="1097">
        <v>130578.22000000002</v>
      </c>
      <c r="O31" s="1061">
        <v>7.6104089386421436E-2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152"/>
      <c r="C32" s="1101"/>
      <c r="D32" s="544">
        <v>0</v>
      </c>
      <c r="E32" s="544">
        <v>0</v>
      </c>
      <c r="F32" s="1099"/>
      <c r="G32" s="1100"/>
      <c r="H32" s="544">
        <v>0</v>
      </c>
      <c r="I32" s="544">
        <v>0</v>
      </c>
      <c r="J32" s="1099"/>
      <c r="K32" s="1100"/>
      <c r="L32" s="543"/>
      <c r="M32" s="1096"/>
      <c r="N32" s="1097"/>
      <c r="O32" s="1062"/>
      <c r="P32" s="273"/>
      <c r="Q32" s="273"/>
      <c r="R32" s="273"/>
      <c r="S32" s="273"/>
      <c r="T32" s="273"/>
      <c r="U32" s="273"/>
    </row>
    <row r="33" spans="2:15" s="269" customFormat="1" ht="15" customHeight="1" x14ac:dyDescent="0.3">
      <c r="B33" s="1151" t="s">
        <v>28</v>
      </c>
      <c r="C33" s="1101" t="s">
        <v>168</v>
      </c>
      <c r="D33" s="702">
        <v>37380.379999999997</v>
      </c>
      <c r="E33" s="702">
        <v>53390.69999999999</v>
      </c>
      <c r="F33" s="1099">
        <v>37380.379999999997</v>
      </c>
      <c r="G33" s="1100">
        <v>53390.69999999999</v>
      </c>
      <c r="H33" s="702">
        <v>15161.179999999998</v>
      </c>
      <c r="I33" s="702">
        <v>15422.590000000002</v>
      </c>
      <c r="J33" s="1099">
        <v>15161.179999999998</v>
      </c>
      <c r="K33" s="1100">
        <v>15422.590000000002</v>
      </c>
      <c r="L33" s="543"/>
      <c r="M33" s="1096">
        <v>52541.56</v>
      </c>
      <c r="N33" s="1097">
        <v>68813.289999999994</v>
      </c>
      <c r="O33" s="1061">
        <v>1.309692555759669</v>
      </c>
    </row>
    <row r="34" spans="2:15" s="269" customFormat="1" ht="15" customHeight="1" x14ac:dyDescent="0.3">
      <c r="B34" s="1152"/>
      <c r="C34" s="1101"/>
      <c r="D34" s="544">
        <v>0</v>
      </c>
      <c r="E34" s="544">
        <v>0</v>
      </c>
      <c r="F34" s="1099"/>
      <c r="G34" s="1100"/>
      <c r="H34" s="544">
        <v>0</v>
      </c>
      <c r="I34" s="544">
        <v>0</v>
      </c>
      <c r="J34" s="1099"/>
      <c r="K34" s="1100"/>
      <c r="L34" s="543"/>
      <c r="M34" s="1096"/>
      <c r="N34" s="1097"/>
      <c r="O34" s="1062"/>
    </row>
    <row r="35" spans="2:15" ht="15" customHeight="1" x14ac:dyDescent="0.3">
      <c r="B35" s="1151" t="s">
        <v>67</v>
      </c>
      <c r="C35" s="1101" t="s">
        <v>172</v>
      </c>
      <c r="D35" s="702">
        <v>907317.41</v>
      </c>
      <c r="E35" s="702">
        <v>0</v>
      </c>
      <c r="F35" s="1099">
        <v>907317.41</v>
      </c>
      <c r="G35" s="1100">
        <v>0</v>
      </c>
      <c r="H35" s="702">
        <v>274730.32</v>
      </c>
      <c r="I35" s="702">
        <v>0</v>
      </c>
      <c r="J35" s="1099">
        <v>274730.32</v>
      </c>
      <c r="K35" s="1100">
        <v>0</v>
      </c>
      <c r="L35" s="543"/>
      <c r="M35" s="1096">
        <v>1182047.73</v>
      </c>
      <c r="N35" s="1097">
        <v>0</v>
      </c>
      <c r="O35" s="1061">
        <v>0</v>
      </c>
    </row>
    <row r="36" spans="2:15" ht="15" customHeight="1" x14ac:dyDescent="0.3">
      <c r="B36" s="1152"/>
      <c r="C36" s="1101"/>
      <c r="D36" s="544">
        <v>0</v>
      </c>
      <c r="E36" s="544">
        <v>0</v>
      </c>
      <c r="F36" s="1099"/>
      <c r="G36" s="1100"/>
      <c r="H36" s="544">
        <v>0</v>
      </c>
      <c r="I36" s="544">
        <v>0</v>
      </c>
      <c r="J36" s="1099"/>
      <c r="K36" s="1100"/>
      <c r="L36" s="543"/>
      <c r="M36" s="1096"/>
      <c r="N36" s="1097"/>
      <c r="O36" s="1062"/>
    </row>
    <row r="37" spans="2:15" ht="18" customHeight="1" x14ac:dyDescent="0.25">
      <c r="B37" s="1103" t="s">
        <v>266</v>
      </c>
      <c r="C37" s="1103"/>
      <c r="D37" s="701">
        <v>26793998.82</v>
      </c>
      <c r="E37" s="542">
        <v>27833593.903600015</v>
      </c>
      <c r="F37" s="1080">
        <v>26338785.82</v>
      </c>
      <c r="G37" s="1081">
        <v>27796124.468600016</v>
      </c>
      <c r="H37" s="701">
        <v>2132408.0900000003</v>
      </c>
      <c r="I37" s="542">
        <v>2451620.2771000001</v>
      </c>
      <c r="J37" s="1080">
        <v>2132408.0900000003</v>
      </c>
      <c r="K37" s="1081">
        <v>2451620.2771000001</v>
      </c>
      <c r="L37" s="349"/>
      <c r="M37" s="1153">
        <v>28471193.91</v>
      </c>
      <c r="N37" s="1072">
        <v>30247744.745700017</v>
      </c>
      <c r="O37" s="1073">
        <v>1.0623981853840008</v>
      </c>
    </row>
    <row r="38" spans="2:15" s="266" customFormat="1" ht="18" customHeight="1" x14ac:dyDescent="0.25">
      <c r="B38" s="1075" t="s">
        <v>243</v>
      </c>
      <c r="C38" s="1076"/>
      <c r="D38" s="664">
        <v>-455213</v>
      </c>
      <c r="E38" s="664">
        <v>-37469.434999999969</v>
      </c>
      <c r="F38" s="1080"/>
      <c r="G38" s="1081"/>
      <c r="H38" s="664">
        <v>0</v>
      </c>
      <c r="I38" s="664">
        <v>0</v>
      </c>
      <c r="J38" s="1080"/>
      <c r="K38" s="1081"/>
      <c r="L38" s="349"/>
      <c r="M38" s="1153"/>
      <c r="N38" s="1072"/>
      <c r="O38" s="1074"/>
    </row>
    <row r="39" spans="2:15" s="266" customFormat="1" ht="21" customHeight="1" x14ac:dyDescent="0.25">
      <c r="B39" s="275"/>
      <c r="C39" s="970" t="str">
        <f>'01-02'!C36</f>
        <v>* BOSNA-SUNCE osiguranje  je promijenilo naziv u ADRIATIC osiguranje</v>
      </c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1:M12"/>
    <mergeCell ref="M15:M16"/>
    <mergeCell ref="N15:N16"/>
    <mergeCell ref="B17:B18"/>
    <mergeCell ref="C17:C18"/>
    <mergeCell ref="O11:O12"/>
    <mergeCell ref="M21:M22"/>
    <mergeCell ref="O15:O16"/>
    <mergeCell ref="O17:O18"/>
    <mergeCell ref="N11:N12"/>
    <mergeCell ref="N17:N18"/>
    <mergeCell ref="M17:M18"/>
    <mergeCell ref="K17:K18"/>
    <mergeCell ref="G11:G12"/>
    <mergeCell ref="J11:J12"/>
    <mergeCell ref="K11:K12"/>
    <mergeCell ref="J13:J14"/>
    <mergeCell ref="J15:J16"/>
    <mergeCell ref="K15:K16"/>
    <mergeCell ref="J17:J18"/>
    <mergeCell ref="B11:B12"/>
    <mergeCell ref="C11:C12"/>
    <mergeCell ref="F11:F12"/>
    <mergeCell ref="G17:G18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O35:O36"/>
    <mergeCell ref="O23:O24"/>
    <mergeCell ref="F35:F36"/>
    <mergeCell ref="G35:G36"/>
    <mergeCell ref="J35:J36"/>
    <mergeCell ref="K35:K36"/>
    <mergeCell ref="J23:J24"/>
    <mergeCell ref="M23:M24"/>
    <mergeCell ref="N23:N24"/>
    <mergeCell ref="M35:M36"/>
    <mergeCell ref="N25:N26"/>
    <mergeCell ref="O25:O26"/>
    <mergeCell ref="O33:O34"/>
    <mergeCell ref="O27:O28"/>
    <mergeCell ref="O29:O30"/>
    <mergeCell ref="O31:O32"/>
    <mergeCell ref="N29:N30"/>
    <mergeCell ref="G23:G24"/>
    <mergeCell ref="N35:N36"/>
    <mergeCell ref="O21:O22"/>
    <mergeCell ref="K13:K14"/>
    <mergeCell ref="M13:M14"/>
    <mergeCell ref="N13:N14"/>
    <mergeCell ref="N21:N22"/>
    <mergeCell ref="F13:F14"/>
    <mergeCell ref="O19:O20"/>
    <mergeCell ref="G13:G14"/>
    <mergeCell ref="B23:B24"/>
    <mergeCell ref="C23:C24"/>
    <mergeCell ref="O13:O14"/>
    <mergeCell ref="B13:B14"/>
    <mergeCell ref="C13:C14"/>
    <mergeCell ref="F17:F18"/>
    <mergeCell ref="B15:B16"/>
    <mergeCell ref="C15:C16"/>
    <mergeCell ref="F15:F16"/>
    <mergeCell ref="G15:G16"/>
    <mergeCell ref="B25:B26"/>
    <mergeCell ref="F23:F24"/>
    <mergeCell ref="J25:J26"/>
    <mergeCell ref="G25:G26"/>
    <mergeCell ref="F25:F26"/>
    <mergeCell ref="K23:K24"/>
    <mergeCell ref="B21:B22"/>
    <mergeCell ref="C21:C22"/>
    <mergeCell ref="F21:F22"/>
    <mergeCell ref="G21:G22"/>
    <mergeCell ref="J21:J22"/>
    <mergeCell ref="K21:K22"/>
    <mergeCell ref="B35:B36"/>
    <mergeCell ref="C35:C36"/>
    <mergeCell ref="N19:N20"/>
    <mergeCell ref="B19:B20"/>
    <mergeCell ref="C19:C20"/>
    <mergeCell ref="F19:F20"/>
    <mergeCell ref="G19:G20"/>
    <mergeCell ref="J19:J20"/>
    <mergeCell ref="K19:K20"/>
    <mergeCell ref="M19:M20"/>
    <mergeCell ref="K25:K26"/>
    <mergeCell ref="M25:M26"/>
    <mergeCell ref="C25:C26"/>
    <mergeCell ref="N27:N28"/>
    <mergeCell ref="B33:B34"/>
    <mergeCell ref="C33:C34"/>
    <mergeCell ref="F33:F34"/>
    <mergeCell ref="G33:G34"/>
    <mergeCell ref="J33:J34"/>
    <mergeCell ref="K33:K34"/>
    <mergeCell ref="M33:M34"/>
    <mergeCell ref="B29:B30"/>
    <mergeCell ref="N33:N34"/>
    <mergeCell ref="B27:B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B31:B32"/>
    <mergeCell ref="C31:C32"/>
    <mergeCell ref="F31:F32"/>
    <mergeCell ref="G31:G32"/>
    <mergeCell ref="J31:J32"/>
    <mergeCell ref="K31:K32"/>
    <mergeCell ref="M31:M32"/>
    <mergeCell ref="N31:N32"/>
    <mergeCell ref="C27:C28"/>
    <mergeCell ref="F27:F28"/>
    <mergeCell ref="G27:G28"/>
    <mergeCell ref="J27:J28"/>
    <mergeCell ref="K27:K28"/>
    <mergeCell ref="M27:M28"/>
    <mergeCell ref="K29:K30"/>
    <mergeCell ref="M29:M30"/>
    <mergeCell ref="J29:J30"/>
    <mergeCell ref="C29:C30"/>
    <mergeCell ref="F29:F30"/>
    <mergeCell ref="G29:G30"/>
  </mergeCells>
  <conditionalFormatting sqref="O15 O29 O13 O11 O27 O33 O17 O21 O19 O31 O35 O23">
    <cfRule type="cellIs" dxfId="863" priority="12" stopIfTrue="1" operator="greaterThan">
      <formula>0</formula>
    </cfRule>
  </conditionalFormatting>
  <conditionalFormatting sqref="O39:O62 O11:O24 O27:O36">
    <cfRule type="cellIs" dxfId="862" priority="10" operator="lessThan">
      <formula>1</formula>
    </cfRule>
    <cfRule type="cellIs" dxfId="861" priority="11" operator="greaterThan">
      <formula>1</formula>
    </cfRule>
  </conditionalFormatting>
  <conditionalFormatting sqref="O39:O62 O11:O24 O27:O36">
    <cfRule type="cellIs" dxfId="860" priority="9" operator="lessThan">
      <formula>1</formula>
    </cfRule>
  </conditionalFormatting>
  <conditionalFormatting sqref="O37">
    <cfRule type="cellIs" dxfId="859" priority="8" stopIfTrue="1" operator="greaterThan">
      <formula>0</formula>
    </cfRule>
  </conditionalFormatting>
  <conditionalFormatting sqref="O37:O38">
    <cfRule type="cellIs" dxfId="858" priority="6" operator="lessThan">
      <formula>1</formula>
    </cfRule>
    <cfRule type="cellIs" dxfId="857" priority="7" operator="greaterThan">
      <formula>1</formula>
    </cfRule>
  </conditionalFormatting>
  <conditionalFormatting sqref="O37:O38">
    <cfRule type="cellIs" dxfId="856" priority="5" operator="lessThan">
      <formula>1</formula>
    </cfRule>
  </conditionalFormatting>
  <conditionalFormatting sqref="O25">
    <cfRule type="cellIs" dxfId="855" priority="4" stopIfTrue="1" operator="greaterThan">
      <formula>0</formula>
    </cfRule>
  </conditionalFormatting>
  <conditionalFormatting sqref="O25:O26">
    <cfRule type="cellIs" dxfId="854" priority="2" operator="lessThan">
      <formula>1</formula>
    </cfRule>
    <cfRule type="cellIs" dxfId="853" priority="3" operator="greaterThan">
      <formula>1</formula>
    </cfRule>
  </conditionalFormatting>
  <conditionalFormatting sqref="O25:O26">
    <cfRule type="cellIs" dxfId="8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29:K29 D23:K23 D13:K13 D11:K11 D27:K27 D33:K33 D17:K17 D21:K21 D19:K19 D31:K31 D35:K35 M15:O15 M29:O29 M23:O23 M13:O13 M11:O11 M27:O27 M33:O33 M17:O17 M21:O21 M19:O19 M31:O31 M35:O35 H30:I30 H28:I28 H34:I34 J25:K25 H18:I18 H12:I12 D16:E16 D14:E14 H14:I14 D30:E30 M37:O37 H36:I36 D32:E32 D22:E22 H32:I32 H22:I22 D36:E36 D12:E12 H16:I16 D18:E18 H20:I20 H24:I26 D20:E20 D24:E26 D34:E34 D28:E28 L11:L32 L33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D11" sqref="D11"/>
    </sheetView>
  </sheetViews>
  <sheetFormatPr defaultColWidth="0" defaultRowHeight="0" customHeight="1" zeroHeight="1" x14ac:dyDescent="0.25"/>
  <cols>
    <col min="1" max="1" width="0.85546875" style="887" customWidth="1"/>
    <col min="2" max="2" width="4.7109375" style="906" customWidth="1"/>
    <col min="3" max="3" width="15.5703125" style="906" customWidth="1"/>
    <col min="4" max="4" width="8.28515625" style="887" customWidth="1"/>
    <col min="5" max="5" width="8.42578125" style="887" customWidth="1"/>
    <col min="6" max="6" width="6.28515625" style="887" customWidth="1"/>
    <col min="7" max="7" width="7.28515625" style="887" customWidth="1"/>
    <col min="8" max="8" width="8.28515625" style="887" customWidth="1"/>
    <col min="9" max="9" width="8" style="887" customWidth="1"/>
    <col min="10" max="11" width="11.140625" style="887" customWidth="1"/>
    <col min="12" max="12" width="6.28515625" style="887" customWidth="1"/>
    <col min="13" max="13" width="9.28515625" style="887" customWidth="1"/>
    <col min="14" max="14" width="8.28515625" style="887" customWidth="1"/>
    <col min="15" max="15" width="7.7109375" style="887" customWidth="1"/>
    <col min="16" max="16" width="1.140625" style="885" customWidth="1"/>
    <col min="17" max="18" width="7.85546875" style="885" customWidth="1"/>
    <col min="19" max="19" width="7.140625" style="885" customWidth="1"/>
    <col min="20" max="20" width="5.28515625" style="887" customWidth="1"/>
    <col min="21" max="26" width="0" style="884" hidden="1" customWidth="1"/>
    <col min="27" max="16384" width="0" style="887" hidden="1"/>
  </cols>
  <sheetData>
    <row r="1" spans="2:26" s="884" customFormat="1" ht="9.75" customHeight="1" x14ac:dyDescent="0.25">
      <c r="B1" s="883"/>
      <c r="C1" s="883"/>
      <c r="P1" s="885"/>
      <c r="Q1" s="885"/>
      <c r="R1" s="885"/>
      <c r="S1" s="885"/>
    </row>
    <row r="2" spans="2:26" ht="20.25" customHeight="1" x14ac:dyDescent="0.25">
      <c r="B2" s="886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T2" s="883"/>
    </row>
    <row r="3" spans="2:26" ht="12" customHeight="1" x14ac:dyDescent="0.25">
      <c r="B3" s="888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90"/>
      <c r="Q3" s="890"/>
      <c r="R3" s="890"/>
      <c r="S3" s="890"/>
      <c r="T3" s="889"/>
    </row>
    <row r="4" spans="2:26" s="884" customFormat="1" ht="19.5" customHeight="1" x14ac:dyDescent="0.25">
      <c r="B4" s="1180" t="s">
        <v>340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891"/>
      <c r="U4" s="891"/>
      <c r="V4" s="891"/>
    </row>
    <row r="5" spans="2:26" s="884" customFormat="1" ht="13.15" customHeight="1" x14ac:dyDescent="0.25">
      <c r="B5" s="1181" t="s">
        <v>344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1"/>
      <c r="Q5" s="1181"/>
      <c r="R5" s="1181"/>
      <c r="S5" s="1181"/>
      <c r="T5" s="625"/>
    </row>
    <row r="6" spans="2:26" s="884" customFormat="1" ht="16.5" customHeight="1" x14ac:dyDescent="0.25">
      <c r="B6" s="1182" t="s">
        <v>269</v>
      </c>
      <c r="C6" s="1182"/>
      <c r="D6" s="1182"/>
      <c r="E6" s="1182"/>
      <c r="F6" s="968"/>
      <c r="G6" s="968"/>
      <c r="H6" s="892"/>
      <c r="I6" s="892"/>
      <c r="J6" s="892"/>
      <c r="K6" s="892"/>
      <c r="L6" s="892"/>
      <c r="M6" s="892"/>
      <c r="N6" s="892"/>
      <c r="O6" s="892"/>
      <c r="P6" s="893"/>
      <c r="Q6" s="893"/>
      <c r="R6" s="1183" t="s">
        <v>180</v>
      </c>
      <c r="S6" s="1183"/>
      <c r="T6" s="894"/>
    </row>
    <row r="7" spans="2:26" ht="17.25" customHeight="1" x14ac:dyDescent="0.25">
      <c r="B7" s="1029" t="s">
        <v>84</v>
      </c>
      <c r="C7" s="1032" t="s">
        <v>234</v>
      </c>
      <c r="D7" s="1184" t="s">
        <v>229</v>
      </c>
      <c r="E7" s="1185"/>
      <c r="F7" s="1185"/>
      <c r="G7" s="1185"/>
      <c r="H7" s="1185"/>
      <c r="I7" s="1186"/>
      <c r="J7" s="1187" t="s">
        <v>230</v>
      </c>
      <c r="K7" s="1188"/>
      <c r="L7" s="1188"/>
      <c r="M7" s="1188"/>
      <c r="N7" s="1188"/>
      <c r="O7" s="1189"/>
      <c r="P7" s="895"/>
      <c r="Q7" s="1177" t="s">
        <v>245</v>
      </c>
      <c r="R7" s="1178"/>
      <c r="S7" s="1179"/>
      <c r="T7" s="896"/>
    </row>
    <row r="8" spans="2:26" ht="21.6" customHeight="1" x14ac:dyDescent="0.25">
      <c r="B8" s="1029"/>
      <c r="C8" s="1032"/>
      <c r="D8" s="1163" t="s">
        <v>226</v>
      </c>
      <c r="E8" s="1164"/>
      <c r="F8" s="1165" t="s">
        <v>345</v>
      </c>
      <c r="G8" s="1165" t="s">
        <v>349</v>
      </c>
      <c r="H8" s="1163" t="s">
        <v>227</v>
      </c>
      <c r="I8" s="1164"/>
      <c r="J8" s="1163" t="s">
        <v>228</v>
      </c>
      <c r="K8" s="1164"/>
      <c r="L8" s="1165" t="s">
        <v>345</v>
      </c>
      <c r="M8" s="1175" t="s">
        <v>349</v>
      </c>
      <c r="N8" s="1163" t="s">
        <v>227</v>
      </c>
      <c r="O8" s="1164"/>
      <c r="P8" s="897"/>
      <c r="Q8" s="1163"/>
      <c r="R8" s="1164"/>
      <c r="S8" s="1165" t="s">
        <v>349</v>
      </c>
      <c r="T8" s="1043"/>
    </row>
    <row r="9" spans="2:26" ht="16.149999999999999" customHeight="1" x14ac:dyDescent="0.25">
      <c r="B9" s="1030"/>
      <c r="C9" s="1033"/>
      <c r="D9" s="898" t="s">
        <v>346</v>
      </c>
      <c r="E9" s="898" t="s">
        <v>347</v>
      </c>
      <c r="F9" s="1044"/>
      <c r="G9" s="1044"/>
      <c r="H9" s="899" t="s">
        <v>346</v>
      </c>
      <c r="I9" s="900" t="s">
        <v>347</v>
      </c>
      <c r="J9" s="878" t="s">
        <v>346</v>
      </c>
      <c r="K9" s="878" t="s">
        <v>347</v>
      </c>
      <c r="L9" s="1044"/>
      <c r="M9" s="1176"/>
      <c r="N9" s="901" t="s">
        <v>346</v>
      </c>
      <c r="O9" s="900" t="s">
        <v>347</v>
      </c>
      <c r="P9" s="879"/>
      <c r="Q9" s="900" t="s">
        <v>346</v>
      </c>
      <c r="R9" s="900" t="s">
        <v>347</v>
      </c>
      <c r="S9" s="1044"/>
      <c r="T9" s="1044"/>
    </row>
    <row r="10" spans="2:26" s="906" customFormat="1" ht="6" customHeight="1" x14ac:dyDescent="0.25">
      <c r="B10" s="902"/>
      <c r="C10" s="903"/>
      <c r="D10" s="904"/>
      <c r="E10" s="904"/>
      <c r="F10" s="905"/>
      <c r="G10" s="905"/>
      <c r="H10" s="905"/>
      <c r="I10" s="905"/>
      <c r="J10" s="904"/>
      <c r="K10" s="905"/>
      <c r="L10" s="905"/>
      <c r="M10" s="905"/>
      <c r="N10" s="905"/>
      <c r="O10" s="905"/>
      <c r="P10" s="897"/>
      <c r="Q10" s="897"/>
      <c r="R10" s="897"/>
      <c r="S10" s="897"/>
      <c r="T10" s="904"/>
      <c r="U10" s="883"/>
      <c r="V10" s="883"/>
      <c r="W10" s="883"/>
      <c r="X10" s="883"/>
      <c r="Y10" s="883"/>
      <c r="Z10" s="883"/>
    </row>
    <row r="11" spans="2:26" ht="16.899999999999999" customHeight="1" x14ac:dyDescent="0.3">
      <c r="B11" s="907" t="s">
        <v>53</v>
      </c>
      <c r="C11" s="882" t="s">
        <v>54</v>
      </c>
      <c r="D11" s="908">
        <v>2149</v>
      </c>
      <c r="E11" s="909">
        <v>2762</v>
      </c>
      <c r="F11" s="910">
        <v>1.285248953001396</v>
      </c>
      <c r="G11" s="911">
        <v>613</v>
      </c>
      <c r="H11" s="912">
        <v>5.812821206383554E-2</v>
      </c>
      <c r="I11" s="913">
        <v>6.460063150508713E-2</v>
      </c>
      <c r="J11" s="908">
        <v>640733.4800000001</v>
      </c>
      <c r="K11" s="909">
        <v>843832.24999999965</v>
      </c>
      <c r="L11" s="910">
        <v>1.3169785508945147</v>
      </c>
      <c r="M11" s="911">
        <v>203098.76999999955</v>
      </c>
      <c r="N11" s="912">
        <v>5.6060491056051459E-2</v>
      </c>
      <c r="O11" s="913">
        <v>6.445483610163763E-2</v>
      </c>
      <c r="P11" s="914"/>
      <c r="Q11" s="915">
        <v>298.15424848766872</v>
      </c>
      <c r="R11" s="916">
        <v>305.51493482983335</v>
      </c>
      <c r="S11" s="917">
        <v>7.3606863421646267</v>
      </c>
      <c r="T11" s="918"/>
    </row>
    <row r="12" spans="2:26" ht="16.899999999999999" customHeight="1" x14ac:dyDescent="0.3">
      <c r="B12" s="907" t="s">
        <v>55</v>
      </c>
      <c r="C12" s="881" t="s">
        <v>341</v>
      </c>
      <c r="D12" s="908">
        <v>4995</v>
      </c>
      <c r="E12" s="909">
        <v>7554</v>
      </c>
      <c r="F12" s="910">
        <v>1.5123123123123123</v>
      </c>
      <c r="G12" s="911">
        <v>2559</v>
      </c>
      <c r="H12" s="912">
        <v>0.13510954828239113</v>
      </c>
      <c r="I12" s="913">
        <v>0.17668108993100223</v>
      </c>
      <c r="J12" s="908">
        <v>1607123.16</v>
      </c>
      <c r="K12" s="909">
        <v>2483064.6800000002</v>
      </c>
      <c r="L12" s="910">
        <v>1.5450369590840818</v>
      </c>
      <c r="M12" s="911">
        <v>875941.52000000025</v>
      </c>
      <c r="N12" s="912">
        <v>0.14061402494084302</v>
      </c>
      <c r="O12" s="913">
        <v>0.18966509869605641</v>
      </c>
      <c r="P12" s="914"/>
      <c r="Q12" s="915">
        <v>321.74637837837838</v>
      </c>
      <c r="R12" s="916">
        <v>328.7085888271115</v>
      </c>
      <c r="S12" s="917">
        <v>6.9622104487331171</v>
      </c>
      <c r="T12" s="918"/>
    </row>
    <row r="13" spans="2:26" ht="16.899999999999999" customHeight="1" x14ac:dyDescent="0.3">
      <c r="B13" s="907" t="s">
        <v>57</v>
      </c>
      <c r="C13" s="881" t="s">
        <v>163</v>
      </c>
      <c r="D13" s="908">
        <v>2118</v>
      </c>
      <c r="E13" s="909">
        <v>1875</v>
      </c>
      <c r="F13" s="910">
        <v>0.88526912181303119</v>
      </c>
      <c r="G13" s="911">
        <v>-243</v>
      </c>
      <c r="H13" s="912">
        <v>5.7289694346767651E-2</v>
      </c>
      <c r="I13" s="913">
        <v>4.3854519939188402E-2</v>
      </c>
      <c r="J13" s="908">
        <v>628675.38</v>
      </c>
      <c r="K13" s="909">
        <v>570035.32999999996</v>
      </c>
      <c r="L13" s="910">
        <v>0.90672443702185368</v>
      </c>
      <c r="M13" s="911">
        <v>-58640.050000000047</v>
      </c>
      <c r="N13" s="912">
        <v>5.50054767196647E-2</v>
      </c>
      <c r="O13" s="913">
        <v>4.3541277033785956E-2</v>
      </c>
      <c r="P13" s="914"/>
      <c r="Q13" s="915">
        <v>296.82501416430597</v>
      </c>
      <c r="R13" s="916">
        <v>304.01884266666667</v>
      </c>
      <c r="S13" s="917">
        <v>7.1938285023607023</v>
      </c>
      <c r="T13" s="918"/>
    </row>
    <row r="14" spans="2:26" s="884" customFormat="1" ht="16.899999999999999" customHeight="1" x14ac:dyDescent="0.3">
      <c r="B14" s="907" t="s">
        <v>59</v>
      </c>
      <c r="C14" s="881" t="s">
        <v>164</v>
      </c>
      <c r="D14" s="908">
        <v>3246</v>
      </c>
      <c r="E14" s="909">
        <v>6780</v>
      </c>
      <c r="F14" s="910">
        <v>2.0887245841035118</v>
      </c>
      <c r="G14" s="911">
        <v>3534</v>
      </c>
      <c r="H14" s="912">
        <v>8.7800919664592914E-2</v>
      </c>
      <c r="I14" s="913">
        <v>0.15857794410010526</v>
      </c>
      <c r="J14" s="908">
        <v>1040554.97</v>
      </c>
      <c r="K14" s="909">
        <v>1966700.4500000128</v>
      </c>
      <c r="L14" s="910">
        <v>1.8900495473103289</v>
      </c>
      <c r="M14" s="911">
        <v>926145.48000001279</v>
      </c>
      <c r="N14" s="912">
        <v>9.1042569820161234E-2</v>
      </c>
      <c r="O14" s="913">
        <v>0.15022340656661065</v>
      </c>
      <c r="P14" s="914"/>
      <c r="Q14" s="915">
        <v>320.5653019100431</v>
      </c>
      <c r="R14" s="916">
        <v>290.07381268436768</v>
      </c>
      <c r="S14" s="917">
        <v>-30.491489225675423</v>
      </c>
      <c r="T14" s="918"/>
    </row>
    <row r="15" spans="2:26" s="884" customFormat="1" ht="16.899999999999999" customHeight="1" x14ac:dyDescent="0.3">
      <c r="B15" s="907" t="s">
        <v>61</v>
      </c>
      <c r="C15" s="881" t="s">
        <v>165</v>
      </c>
      <c r="D15" s="908">
        <v>2384</v>
      </c>
      <c r="E15" s="909">
        <v>2571</v>
      </c>
      <c r="F15" s="910">
        <v>1.0784395973154361</v>
      </c>
      <c r="G15" s="911">
        <v>187</v>
      </c>
      <c r="H15" s="912">
        <v>6.4484717338382472E-2</v>
      </c>
      <c r="I15" s="913">
        <v>6.013331774061513E-2</v>
      </c>
      <c r="J15" s="908">
        <v>868215.77</v>
      </c>
      <c r="K15" s="909">
        <v>924801.63</v>
      </c>
      <c r="L15" s="910">
        <v>1.0651748815850235</v>
      </c>
      <c r="M15" s="911">
        <v>56585.859999999986</v>
      </c>
      <c r="N15" s="912">
        <v>7.5963881907353786E-2</v>
      </c>
      <c r="O15" s="913">
        <v>7.0639558381630163E-2</v>
      </c>
      <c r="P15" s="914"/>
      <c r="Q15" s="915">
        <v>364.18446728187922</v>
      </c>
      <c r="R15" s="916">
        <v>359.70502917152857</v>
      </c>
      <c r="S15" s="917">
        <v>-4.4794381103506566</v>
      </c>
      <c r="T15" s="918"/>
    </row>
    <row r="16" spans="2:26" s="884" customFormat="1" ht="16.899999999999999" customHeight="1" x14ac:dyDescent="0.3">
      <c r="B16" s="907" t="s">
        <v>63</v>
      </c>
      <c r="C16" s="881" t="s">
        <v>166</v>
      </c>
      <c r="D16" s="908">
        <v>6378</v>
      </c>
      <c r="E16" s="909">
        <v>7185</v>
      </c>
      <c r="F16" s="910">
        <v>1.1265286923800564</v>
      </c>
      <c r="G16" s="911">
        <v>807</v>
      </c>
      <c r="H16" s="912">
        <v>0.17251825804706519</v>
      </c>
      <c r="I16" s="913">
        <v>0.16805052040696994</v>
      </c>
      <c r="J16" s="908">
        <v>1943692.0500000003</v>
      </c>
      <c r="K16" s="909">
        <v>2223634.1100000003</v>
      </c>
      <c r="L16" s="910">
        <v>1.1440259325030424</v>
      </c>
      <c r="M16" s="911">
        <v>279942.06000000006</v>
      </c>
      <c r="N16" s="912">
        <v>0.17006186532463283</v>
      </c>
      <c r="O16" s="913">
        <v>0.16984889130518646</v>
      </c>
      <c r="P16" s="914"/>
      <c r="Q16" s="915">
        <v>304.74945907808097</v>
      </c>
      <c r="R16" s="916">
        <v>309.48282672233825</v>
      </c>
      <c r="S16" s="917">
        <v>4.733367644257271</v>
      </c>
      <c r="T16" s="918"/>
    </row>
    <row r="17" spans="2:26" s="884" customFormat="1" ht="16.899999999999999" customHeight="1" x14ac:dyDescent="0.3">
      <c r="B17" s="907" t="s">
        <v>65</v>
      </c>
      <c r="C17" s="881" t="s">
        <v>167</v>
      </c>
      <c r="D17" s="908">
        <v>1276</v>
      </c>
      <c r="E17" s="909">
        <v>4024</v>
      </c>
      <c r="F17" s="910">
        <v>3.153605015673981</v>
      </c>
      <c r="G17" s="911">
        <v>2748</v>
      </c>
      <c r="H17" s="912">
        <v>3.4514471192859074E-2</v>
      </c>
      <c r="I17" s="913">
        <v>9.4117647058823528E-2</v>
      </c>
      <c r="J17" s="908">
        <v>375679.68999999948</v>
      </c>
      <c r="K17" s="909">
        <v>1190411.7100000035</v>
      </c>
      <c r="L17" s="910">
        <v>3.1686879586171006</v>
      </c>
      <c r="M17" s="911">
        <v>814732.02000000398</v>
      </c>
      <c r="N17" s="912">
        <v>3.2869810238705104E-2</v>
      </c>
      <c r="O17" s="913">
        <v>9.0927778194683159E-2</v>
      </c>
      <c r="P17" s="914"/>
      <c r="Q17" s="915">
        <v>294.41981974921589</v>
      </c>
      <c r="R17" s="916">
        <v>295.82795974155158</v>
      </c>
      <c r="S17" s="917">
        <v>1.4081399923356912</v>
      </c>
      <c r="T17" s="918"/>
    </row>
    <row r="18" spans="2:26" s="884" customFormat="1" ht="16.899999999999999" customHeight="1" x14ac:dyDescent="0.3">
      <c r="B18" s="907" t="s">
        <v>66</v>
      </c>
      <c r="C18" s="881" t="s">
        <v>169</v>
      </c>
      <c r="D18" s="908">
        <v>5029</v>
      </c>
      <c r="E18" s="909">
        <v>6835</v>
      </c>
      <c r="F18" s="910">
        <v>1.3591171206999404</v>
      </c>
      <c r="G18" s="911">
        <v>1806</v>
      </c>
      <c r="H18" s="912">
        <v>0.13602921287530431</v>
      </c>
      <c r="I18" s="913">
        <v>0.15986434335165478</v>
      </c>
      <c r="J18" s="908">
        <v>1504303.75</v>
      </c>
      <c r="K18" s="909">
        <v>1906873.6300000004</v>
      </c>
      <c r="L18" s="910">
        <v>1.2676120962937174</v>
      </c>
      <c r="M18" s="911">
        <v>402569.88000000035</v>
      </c>
      <c r="N18" s="912">
        <v>0.13161791845567311</v>
      </c>
      <c r="O18" s="913">
        <v>0.14565362640286011</v>
      </c>
      <c r="P18" s="914"/>
      <c r="Q18" s="915">
        <v>299.12582024259297</v>
      </c>
      <c r="R18" s="916">
        <v>278.98663204096567</v>
      </c>
      <c r="S18" s="917">
        <v>-20.139188201627292</v>
      </c>
      <c r="T18" s="918"/>
    </row>
    <row r="19" spans="2:26" s="884" customFormat="1" ht="16.899999999999999" customHeight="1" x14ac:dyDescent="0.3">
      <c r="B19" s="907" t="s">
        <v>67</v>
      </c>
      <c r="C19" s="881" t="s">
        <v>170</v>
      </c>
      <c r="D19" s="908">
        <v>2161</v>
      </c>
      <c r="E19" s="909">
        <v>2268</v>
      </c>
      <c r="F19" s="910">
        <v>1.049514113836187</v>
      </c>
      <c r="G19" s="911">
        <v>107</v>
      </c>
      <c r="H19" s="912">
        <v>5.8452799567216662E-2</v>
      </c>
      <c r="I19" s="913">
        <v>5.3046427318442287E-2</v>
      </c>
      <c r="J19" s="908">
        <v>656764.30000000016</v>
      </c>
      <c r="K19" s="909">
        <v>713359.03999999992</v>
      </c>
      <c r="L19" s="910">
        <v>1.0861720711676925</v>
      </c>
      <c r="M19" s="911">
        <v>56594.739999999758</v>
      </c>
      <c r="N19" s="912">
        <v>5.7463095523093165E-2</v>
      </c>
      <c r="O19" s="913">
        <v>5.4488839464030409E-2</v>
      </c>
      <c r="P19" s="914"/>
      <c r="Q19" s="915">
        <v>303.91684405367891</v>
      </c>
      <c r="R19" s="916">
        <v>314.5322045855379</v>
      </c>
      <c r="S19" s="917">
        <v>10.615360531858983</v>
      </c>
      <c r="T19" s="918"/>
    </row>
    <row r="20" spans="2:26" s="884" customFormat="1" ht="16.899999999999999" customHeight="1" x14ac:dyDescent="0.3">
      <c r="B20" s="907" t="s">
        <v>22</v>
      </c>
      <c r="C20" s="881" t="s">
        <v>171</v>
      </c>
      <c r="D20" s="908">
        <v>1034</v>
      </c>
      <c r="E20" s="909">
        <v>897</v>
      </c>
      <c r="F20" s="910">
        <v>0.86750483558994196</v>
      </c>
      <c r="G20" s="911">
        <v>-137</v>
      </c>
      <c r="H20" s="912">
        <v>2.7968623208006492E-2</v>
      </c>
      <c r="I20" s="913">
        <v>2.0980002338907729E-2</v>
      </c>
      <c r="J20" s="908">
        <v>326167.08000000007</v>
      </c>
      <c r="K20" s="909">
        <v>279749.90999999992</v>
      </c>
      <c r="L20" s="910">
        <v>0.85768897952546241</v>
      </c>
      <c r="M20" s="911">
        <v>-46417.170000000158</v>
      </c>
      <c r="N20" s="912">
        <v>2.8537741887810237E-2</v>
      </c>
      <c r="O20" s="913">
        <v>2.1368269106209058E-2</v>
      </c>
      <c r="P20" s="914"/>
      <c r="Q20" s="915">
        <v>315.44205029013546</v>
      </c>
      <c r="R20" s="916">
        <v>311.8728093645484</v>
      </c>
      <c r="S20" s="917">
        <v>-3.569240925587053</v>
      </c>
      <c r="T20" s="918"/>
    </row>
    <row r="21" spans="2:26" s="920" customFormat="1" ht="16.899999999999999" customHeight="1" x14ac:dyDescent="0.3">
      <c r="B21" s="907" t="s">
        <v>24</v>
      </c>
      <c r="C21" s="881" t="s">
        <v>71</v>
      </c>
      <c r="D21" s="908">
        <v>3489</v>
      </c>
      <c r="E21" s="909">
        <v>4</v>
      </c>
      <c r="F21" s="910">
        <v>1.1464603038119805E-3</v>
      </c>
      <c r="G21" s="911">
        <v>-3485</v>
      </c>
      <c r="H21" s="912">
        <v>9.4373816608060587E-2</v>
      </c>
      <c r="I21" s="913">
        <v>9.3556309203601915E-5</v>
      </c>
      <c r="J21" s="908">
        <v>1013729.3</v>
      </c>
      <c r="K21" s="909">
        <v>-10625.09</v>
      </c>
      <c r="L21" s="910">
        <v>-1.0481190590032269E-2</v>
      </c>
      <c r="M21" s="911">
        <v>-1024354.39</v>
      </c>
      <c r="N21" s="912">
        <v>8.8695478119712581E-2</v>
      </c>
      <c r="O21" s="913">
        <v>-8.1158125268991459E-4</v>
      </c>
      <c r="P21" s="914"/>
      <c r="Q21" s="915">
        <v>290.55010031527661</v>
      </c>
      <c r="R21" s="916"/>
      <c r="S21" s="917"/>
      <c r="T21" s="918"/>
      <c r="U21" s="919"/>
      <c r="V21" s="919"/>
      <c r="W21" s="919"/>
      <c r="X21" s="919"/>
      <c r="Y21" s="919"/>
      <c r="Z21" s="919"/>
    </row>
    <row r="22" spans="2:26" ht="16.899999999999999" customHeight="1" x14ac:dyDescent="0.3">
      <c r="B22" s="907" t="s">
        <v>26</v>
      </c>
      <c r="C22" s="881" t="s">
        <v>172</v>
      </c>
      <c r="D22" s="908">
        <v>2711</v>
      </c>
      <c r="E22" s="909">
        <v>0</v>
      </c>
      <c r="F22" s="910">
        <v>0</v>
      </c>
      <c r="G22" s="911">
        <v>-2711</v>
      </c>
      <c r="H22" s="912">
        <v>7.3329726805517984E-2</v>
      </c>
      <c r="I22" s="913">
        <v>0</v>
      </c>
      <c r="J22" s="908">
        <v>823684.43</v>
      </c>
      <c r="K22" s="909">
        <v>0</v>
      </c>
      <c r="L22" s="910">
        <v>0</v>
      </c>
      <c r="M22" s="911">
        <v>-823684.43</v>
      </c>
      <c r="N22" s="912">
        <v>7.2067646006298655E-2</v>
      </c>
      <c r="O22" s="913">
        <v>0</v>
      </c>
      <c r="P22" s="914"/>
      <c r="Q22" s="915">
        <v>303.83047952784955</v>
      </c>
      <c r="R22" s="916"/>
      <c r="S22" s="917"/>
      <c r="T22" s="918"/>
    </row>
    <row r="23" spans="2:26" ht="18" customHeight="1" x14ac:dyDescent="0.25">
      <c r="B23" s="1167" t="s">
        <v>310</v>
      </c>
      <c r="C23" s="1167"/>
      <c r="D23" s="815">
        <v>36970</v>
      </c>
      <c r="E23" s="824">
        <v>42755</v>
      </c>
      <c r="F23" s="921">
        <v>1.1564782255883148</v>
      </c>
      <c r="G23" s="922">
        <v>5785</v>
      </c>
      <c r="H23" s="912">
        <v>1</v>
      </c>
      <c r="I23" s="913">
        <v>1</v>
      </c>
      <c r="J23" s="815">
        <v>11429323.360000001</v>
      </c>
      <c r="K23" s="824">
        <v>13091837.650000015</v>
      </c>
      <c r="L23" s="921">
        <v>1.145460429951473</v>
      </c>
      <c r="M23" s="922">
        <v>1662514.290000014</v>
      </c>
      <c r="N23" s="912">
        <v>1</v>
      </c>
      <c r="O23" s="913">
        <v>1</v>
      </c>
      <c r="P23" s="923"/>
      <c r="Q23" s="924">
        <v>309.15129456315935</v>
      </c>
      <c r="R23" s="925">
        <v>306.20600280668964</v>
      </c>
      <c r="S23" s="926">
        <v>-2.9452917564697145</v>
      </c>
      <c r="T23" s="927"/>
    </row>
    <row r="24" spans="2:26" s="883" customFormat="1" ht="7.15" customHeight="1" x14ac:dyDescent="0.25">
      <c r="B24" s="928"/>
      <c r="C24" s="928"/>
      <c r="D24" s="929"/>
      <c r="E24" s="929"/>
      <c r="F24" s="929"/>
      <c r="G24" s="929"/>
      <c r="H24" s="930"/>
      <c r="I24" s="931"/>
      <c r="J24" s="929"/>
      <c r="K24" s="929"/>
      <c r="L24" s="929"/>
      <c r="M24" s="929"/>
      <c r="N24" s="930"/>
      <c r="O24" s="931"/>
      <c r="P24" s="932"/>
      <c r="Q24" s="933"/>
      <c r="R24" s="934"/>
      <c r="S24" s="934"/>
      <c r="T24" s="935"/>
    </row>
    <row r="25" spans="2:26" s="883" customFormat="1" ht="16.899999999999999" customHeight="1" x14ac:dyDescent="0.3">
      <c r="B25" s="907" t="s">
        <v>53</v>
      </c>
      <c r="C25" s="882" t="s">
        <v>54</v>
      </c>
      <c r="D25" s="908">
        <v>359</v>
      </c>
      <c r="E25" s="909">
        <v>620</v>
      </c>
      <c r="F25" s="910">
        <v>1.7270194986072422</v>
      </c>
      <c r="G25" s="911">
        <v>261</v>
      </c>
      <c r="H25" s="912">
        <v>0.11513790891597178</v>
      </c>
      <c r="I25" s="913">
        <v>0.1685240554498505</v>
      </c>
      <c r="J25" s="908">
        <v>103749.09</v>
      </c>
      <c r="K25" s="909">
        <v>198657.07999999996</v>
      </c>
      <c r="L25" s="910">
        <v>1.9147838308750464</v>
      </c>
      <c r="M25" s="911">
        <v>94907.989999999962</v>
      </c>
      <c r="N25" s="912">
        <v>0.10586998013596437</v>
      </c>
      <c r="O25" s="913">
        <v>0.1802712871386678</v>
      </c>
      <c r="P25" s="914"/>
      <c r="Q25" s="915">
        <v>288.99467966573815</v>
      </c>
      <c r="R25" s="916">
        <v>320.41464516129025</v>
      </c>
      <c r="S25" s="917">
        <v>31.419965495552105</v>
      </c>
      <c r="T25" s="935"/>
    </row>
    <row r="26" spans="2:26" s="883" customFormat="1" ht="16.899999999999999" customHeight="1" x14ac:dyDescent="0.3">
      <c r="B26" s="907" t="s">
        <v>55</v>
      </c>
      <c r="C26" s="881" t="s">
        <v>341</v>
      </c>
      <c r="D26" s="908">
        <v>111</v>
      </c>
      <c r="E26" s="909">
        <v>923</v>
      </c>
      <c r="F26" s="910">
        <v>8.3153153153153152</v>
      </c>
      <c r="G26" s="911">
        <v>812</v>
      </c>
      <c r="H26" s="912">
        <v>3.5599743425272612E-2</v>
      </c>
      <c r="I26" s="913">
        <v>0.25088339222614842</v>
      </c>
      <c r="J26" s="908">
        <v>30989.31</v>
      </c>
      <c r="K26" s="909">
        <v>271824.98</v>
      </c>
      <c r="L26" s="910">
        <v>8.7715725196850123</v>
      </c>
      <c r="M26" s="911">
        <v>240835.66999999998</v>
      </c>
      <c r="N26" s="912">
        <v>3.162280877959741E-2</v>
      </c>
      <c r="O26" s="913">
        <v>0.24666746848913032</v>
      </c>
      <c r="P26" s="914"/>
      <c r="Q26" s="915">
        <v>279.182972972973</v>
      </c>
      <c r="R26" s="916">
        <v>294.50160346695554</v>
      </c>
      <c r="S26" s="917">
        <v>15.318630493982539</v>
      </c>
      <c r="T26" s="935"/>
    </row>
    <row r="27" spans="2:26" s="883" customFormat="1" ht="16.899999999999999" customHeight="1" x14ac:dyDescent="0.3">
      <c r="B27" s="907" t="s">
        <v>57</v>
      </c>
      <c r="C27" s="881" t="s">
        <v>163</v>
      </c>
      <c r="D27" s="908">
        <v>100</v>
      </c>
      <c r="E27" s="909">
        <v>141</v>
      </c>
      <c r="F27" s="910">
        <v>1.41</v>
      </c>
      <c r="G27" s="911">
        <v>41</v>
      </c>
      <c r="H27" s="912">
        <v>3.2071840923669021E-2</v>
      </c>
      <c r="I27" s="913">
        <v>3.832563196520794E-2</v>
      </c>
      <c r="J27" s="908">
        <v>28378.7</v>
      </c>
      <c r="K27" s="909">
        <v>38993.58</v>
      </c>
      <c r="L27" s="910">
        <v>1.3740439132166027</v>
      </c>
      <c r="M27" s="911">
        <v>10614.880000000001</v>
      </c>
      <c r="N27" s="912">
        <v>2.8958831400684979E-2</v>
      </c>
      <c r="O27" s="913">
        <v>3.5384708447061722E-2</v>
      </c>
      <c r="P27" s="914"/>
      <c r="Q27" s="915">
        <v>283.78700000000003</v>
      </c>
      <c r="R27" s="916">
        <v>276.55021276595744</v>
      </c>
      <c r="S27" s="917">
        <v>-7.2367872340425947</v>
      </c>
      <c r="T27" s="935"/>
    </row>
    <row r="28" spans="2:26" s="883" customFormat="1" ht="16.899999999999999" customHeight="1" x14ac:dyDescent="0.3">
      <c r="B28" s="907" t="s">
        <v>59</v>
      </c>
      <c r="C28" s="881" t="s">
        <v>164</v>
      </c>
      <c r="D28" s="908">
        <v>0</v>
      </c>
      <c r="E28" s="909">
        <v>0</v>
      </c>
      <c r="F28" s="910" t="s">
        <v>348</v>
      </c>
      <c r="G28" s="911">
        <v>0</v>
      </c>
      <c r="H28" s="912">
        <v>0</v>
      </c>
      <c r="I28" s="913">
        <v>0</v>
      </c>
      <c r="J28" s="908">
        <v>0</v>
      </c>
      <c r="K28" s="909">
        <v>0</v>
      </c>
      <c r="L28" s="910" t="s">
        <v>348</v>
      </c>
      <c r="M28" s="911">
        <v>0</v>
      </c>
      <c r="N28" s="912">
        <v>0</v>
      </c>
      <c r="O28" s="913">
        <v>0</v>
      </c>
      <c r="P28" s="914"/>
      <c r="Q28" s="915" t="s">
        <v>348</v>
      </c>
      <c r="R28" s="916" t="s">
        <v>348</v>
      </c>
      <c r="S28" s="917" t="s">
        <v>348</v>
      </c>
      <c r="T28" s="935"/>
    </row>
    <row r="29" spans="2:26" s="883" customFormat="1" ht="16.899999999999999" customHeight="1" x14ac:dyDescent="0.3">
      <c r="B29" s="907" t="s">
        <v>61</v>
      </c>
      <c r="C29" s="881" t="s">
        <v>165</v>
      </c>
      <c r="D29" s="908">
        <v>32</v>
      </c>
      <c r="E29" s="909">
        <v>161</v>
      </c>
      <c r="F29" s="910">
        <v>5.03125</v>
      </c>
      <c r="G29" s="911">
        <v>129</v>
      </c>
      <c r="H29" s="912">
        <v>1.0262989095574085E-2</v>
      </c>
      <c r="I29" s="913">
        <v>4.3761891818428919E-2</v>
      </c>
      <c r="J29" s="908">
        <v>13782.42</v>
      </c>
      <c r="K29" s="909">
        <v>56972.99</v>
      </c>
      <c r="L29" s="910">
        <v>4.1337435660791062</v>
      </c>
      <c r="M29" s="911">
        <v>43190.57</v>
      </c>
      <c r="N29" s="912">
        <v>1.4064167036313456E-2</v>
      </c>
      <c r="O29" s="913">
        <v>5.170011680146739E-2</v>
      </c>
      <c r="P29" s="914"/>
      <c r="Q29" s="915">
        <v>430.700625</v>
      </c>
      <c r="R29" s="916">
        <v>353.86950310559007</v>
      </c>
      <c r="S29" s="917">
        <v>-76.831121894409932</v>
      </c>
      <c r="T29" s="935"/>
    </row>
    <row r="30" spans="2:26" s="883" customFormat="1" ht="16.899999999999999" customHeight="1" x14ac:dyDescent="0.3">
      <c r="B30" s="907" t="s">
        <v>63</v>
      </c>
      <c r="C30" s="881" t="s">
        <v>166</v>
      </c>
      <c r="D30" s="908">
        <v>506</v>
      </c>
      <c r="E30" s="909">
        <v>616</v>
      </c>
      <c r="F30" s="910">
        <v>1.2173913043478262</v>
      </c>
      <c r="G30" s="911">
        <v>110</v>
      </c>
      <c r="H30" s="912">
        <v>0.16228351507376523</v>
      </c>
      <c r="I30" s="913">
        <v>0.16743680347920631</v>
      </c>
      <c r="J30" s="908">
        <v>189095.5</v>
      </c>
      <c r="K30" s="909">
        <v>190998.22999999998</v>
      </c>
      <c r="L30" s="910">
        <v>1.0100622701227686</v>
      </c>
      <c r="M30" s="911">
        <v>1902.7299999999814</v>
      </c>
      <c r="N30" s="912">
        <v>0.19296108359890435</v>
      </c>
      <c r="O30" s="913">
        <v>0.17332126679455531</v>
      </c>
      <c r="P30" s="914"/>
      <c r="Q30" s="915">
        <v>373.70652173913044</v>
      </c>
      <c r="R30" s="916">
        <v>310.06206168831164</v>
      </c>
      <c r="S30" s="917">
        <v>-63.644460050818793</v>
      </c>
      <c r="T30" s="935"/>
    </row>
    <row r="31" spans="2:26" s="883" customFormat="1" ht="16.899999999999999" customHeight="1" x14ac:dyDescent="0.3">
      <c r="B31" s="907" t="s">
        <v>65</v>
      </c>
      <c r="C31" s="881" t="s">
        <v>169</v>
      </c>
      <c r="D31" s="908">
        <v>805</v>
      </c>
      <c r="E31" s="909">
        <v>986</v>
      </c>
      <c r="F31" s="910">
        <v>1.2248447204968944</v>
      </c>
      <c r="G31" s="911">
        <v>181</v>
      </c>
      <c r="H31" s="912">
        <v>0.2581783194355356</v>
      </c>
      <c r="I31" s="913">
        <v>0.26800761076379453</v>
      </c>
      <c r="J31" s="908">
        <v>220900.05</v>
      </c>
      <c r="K31" s="909">
        <v>246580.88</v>
      </c>
      <c r="L31" s="910">
        <v>1.1162554286429542</v>
      </c>
      <c r="M31" s="911">
        <v>25680.830000000016</v>
      </c>
      <c r="N31" s="912">
        <v>0.22541579791720134</v>
      </c>
      <c r="O31" s="913">
        <v>0.2237597201236694</v>
      </c>
      <c r="P31" s="914"/>
      <c r="Q31" s="915">
        <v>274.40999999999997</v>
      </c>
      <c r="R31" s="916">
        <v>250.08202839756592</v>
      </c>
      <c r="S31" s="917">
        <v>-24.327971602434047</v>
      </c>
      <c r="T31" s="935"/>
    </row>
    <row r="32" spans="2:26" s="883" customFormat="1" ht="16.899999999999999" customHeight="1" x14ac:dyDescent="0.3">
      <c r="B32" s="907" t="s">
        <v>66</v>
      </c>
      <c r="C32" s="881" t="s">
        <v>171</v>
      </c>
      <c r="D32" s="908">
        <v>148</v>
      </c>
      <c r="E32" s="909">
        <v>175</v>
      </c>
      <c r="F32" s="910">
        <v>1.1824324324324325</v>
      </c>
      <c r="G32" s="911">
        <v>27</v>
      </c>
      <c r="H32" s="912">
        <v>4.7466324567030149E-2</v>
      </c>
      <c r="I32" s="913">
        <v>4.756727371568361E-2</v>
      </c>
      <c r="J32" s="908">
        <v>90102.959999999992</v>
      </c>
      <c r="K32" s="909">
        <v>83646.820000000007</v>
      </c>
      <c r="L32" s="910">
        <v>0.92834708204924699</v>
      </c>
      <c r="M32" s="911">
        <v>-6456.1399999999849</v>
      </c>
      <c r="N32" s="912">
        <v>9.1944889207139946E-2</v>
      </c>
      <c r="O32" s="913">
        <v>7.5905273078897897E-2</v>
      </c>
      <c r="P32" s="914"/>
      <c r="Q32" s="915">
        <v>608.80378378378373</v>
      </c>
      <c r="R32" s="916">
        <v>477.98182857142859</v>
      </c>
      <c r="S32" s="917">
        <v>-130.82195521235514</v>
      </c>
      <c r="T32" s="935"/>
    </row>
    <row r="33" spans="2:20" s="883" customFormat="1" ht="16.899999999999999" customHeight="1" x14ac:dyDescent="0.3">
      <c r="B33" s="907" t="s">
        <v>67</v>
      </c>
      <c r="C33" s="881" t="s">
        <v>71</v>
      </c>
      <c r="D33" s="908">
        <v>134</v>
      </c>
      <c r="E33" s="909">
        <v>57</v>
      </c>
      <c r="F33" s="910">
        <v>0.42537313432835822</v>
      </c>
      <c r="G33" s="911">
        <v>-77</v>
      </c>
      <c r="H33" s="912">
        <v>4.2976266837716486E-2</v>
      </c>
      <c r="I33" s="913">
        <v>1.5493340581679805E-2</v>
      </c>
      <c r="J33" s="908">
        <v>35072.06</v>
      </c>
      <c r="K33" s="909">
        <v>14315.02</v>
      </c>
      <c r="L33" s="910">
        <v>0.40816022782807743</v>
      </c>
      <c r="M33" s="911">
        <v>-20757.039999999997</v>
      </c>
      <c r="N33" s="912">
        <v>3.5789020371430245E-2</v>
      </c>
      <c r="O33" s="913">
        <v>1.2990159126549999E-2</v>
      </c>
      <c r="P33" s="914"/>
      <c r="Q33" s="915">
        <v>261.73179104477612</v>
      </c>
      <c r="R33" s="916">
        <v>251.14070175438599</v>
      </c>
      <c r="S33" s="917">
        <v>-10.59108929039013</v>
      </c>
      <c r="T33" s="935"/>
    </row>
    <row r="34" spans="2:20" s="883" customFormat="1" ht="16.899999999999999" customHeight="1" x14ac:dyDescent="0.3">
      <c r="B34" s="907" t="s">
        <v>22</v>
      </c>
      <c r="C34" s="881" t="s">
        <v>172</v>
      </c>
      <c r="D34" s="908">
        <v>923</v>
      </c>
      <c r="E34" s="909">
        <v>0</v>
      </c>
      <c r="F34" s="910">
        <v>0</v>
      </c>
      <c r="G34" s="911">
        <v>-923</v>
      </c>
      <c r="H34" s="912">
        <v>0.29602309172546504</v>
      </c>
      <c r="I34" s="913">
        <v>0</v>
      </c>
      <c r="J34" s="908">
        <v>267896.94</v>
      </c>
      <c r="K34" s="909">
        <v>0</v>
      </c>
      <c r="L34" s="910">
        <v>0</v>
      </c>
      <c r="M34" s="911">
        <v>-267896.94</v>
      </c>
      <c r="N34" s="912">
        <v>0.27337342155276384</v>
      </c>
      <c r="O34" s="913">
        <v>0</v>
      </c>
      <c r="P34" s="914"/>
      <c r="Q34" s="915">
        <v>290.24587215601298</v>
      </c>
      <c r="R34" s="916" t="s">
        <v>348</v>
      </c>
      <c r="S34" s="917" t="e">
        <v>#VALUE!</v>
      </c>
      <c r="T34" s="935"/>
    </row>
    <row r="35" spans="2:20" s="883" customFormat="1" ht="22.5" customHeight="1" x14ac:dyDescent="0.25">
      <c r="B35" s="1170" t="s">
        <v>308</v>
      </c>
      <c r="C35" s="1170"/>
      <c r="D35" s="815">
        <v>3118</v>
      </c>
      <c r="E35" s="824">
        <v>3679</v>
      </c>
      <c r="F35" s="921">
        <v>1.1799230275817831</v>
      </c>
      <c r="G35" s="922">
        <v>561</v>
      </c>
      <c r="H35" s="912">
        <v>1</v>
      </c>
      <c r="I35" s="913">
        <v>1</v>
      </c>
      <c r="J35" s="815">
        <v>979967.03</v>
      </c>
      <c r="K35" s="824">
        <v>1101989.58</v>
      </c>
      <c r="L35" s="921">
        <v>1.1245169952299314</v>
      </c>
      <c r="M35" s="922">
        <v>122022.55000000005</v>
      </c>
      <c r="N35" s="912">
        <v>1</v>
      </c>
      <c r="O35" s="913">
        <v>1</v>
      </c>
      <c r="P35" s="823"/>
      <c r="Q35" s="924">
        <v>314.29346696600385</v>
      </c>
      <c r="R35" s="925">
        <v>299.53508562109272</v>
      </c>
      <c r="S35" s="926">
        <v>-14.758381344911129</v>
      </c>
      <c r="T35" s="935"/>
    </row>
    <row r="36" spans="2:20" s="883" customFormat="1" ht="18" customHeight="1" x14ac:dyDescent="0.25">
      <c r="B36" s="936"/>
      <c r="C36" s="972" t="s">
        <v>342</v>
      </c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935"/>
    </row>
    <row r="37" spans="2:20" s="883" customFormat="1" ht="21" customHeight="1" x14ac:dyDescent="0.25">
      <c r="B37" s="1171" t="s">
        <v>84</v>
      </c>
      <c r="C37" s="1172" t="s">
        <v>232</v>
      </c>
      <c r="D37" s="1173" t="s">
        <v>229</v>
      </c>
      <c r="E37" s="1173"/>
      <c r="F37" s="1173"/>
      <c r="G37" s="1173"/>
      <c r="H37" s="1173"/>
      <c r="I37" s="1173"/>
      <c r="J37" s="1174" t="s">
        <v>230</v>
      </c>
      <c r="K37" s="1174"/>
      <c r="L37" s="1174"/>
      <c r="M37" s="1174"/>
      <c r="N37" s="1174"/>
      <c r="O37" s="1174"/>
      <c r="P37" s="937"/>
      <c r="Q37" s="1177" t="s">
        <v>245</v>
      </c>
      <c r="R37" s="1178"/>
      <c r="S37" s="1179"/>
      <c r="T37" s="935"/>
    </row>
    <row r="38" spans="2:20" s="883" customFormat="1" ht="21" customHeight="1" x14ac:dyDescent="0.25">
      <c r="B38" s="1171"/>
      <c r="C38" s="1172"/>
      <c r="D38" s="1163" t="s">
        <v>226</v>
      </c>
      <c r="E38" s="1164"/>
      <c r="F38" s="1165" t="s">
        <v>345</v>
      </c>
      <c r="G38" s="1165" t="s">
        <v>349</v>
      </c>
      <c r="H38" s="1163" t="s">
        <v>227</v>
      </c>
      <c r="I38" s="1164"/>
      <c r="J38" s="1163" t="s">
        <v>228</v>
      </c>
      <c r="K38" s="1164"/>
      <c r="L38" s="1165" t="s">
        <v>345</v>
      </c>
      <c r="M38" s="1175" t="s">
        <v>349</v>
      </c>
      <c r="N38" s="1163" t="s">
        <v>227</v>
      </c>
      <c r="O38" s="1164"/>
      <c r="P38" s="897"/>
      <c r="Q38" s="1163"/>
      <c r="R38" s="1164"/>
      <c r="S38" s="1165" t="s">
        <v>349</v>
      </c>
      <c r="T38" s="935"/>
    </row>
    <row r="39" spans="2:20" s="883" customFormat="1" ht="21" customHeight="1" x14ac:dyDescent="0.25">
      <c r="B39" s="1171"/>
      <c r="C39" s="1172"/>
      <c r="D39" s="898" t="s">
        <v>346</v>
      </c>
      <c r="E39" s="898" t="s">
        <v>347</v>
      </c>
      <c r="F39" s="1044"/>
      <c r="G39" s="1044"/>
      <c r="H39" s="898" t="s">
        <v>346</v>
      </c>
      <c r="I39" s="898" t="s">
        <v>347</v>
      </c>
      <c r="J39" s="878" t="s">
        <v>346</v>
      </c>
      <c r="K39" s="878" t="s">
        <v>347</v>
      </c>
      <c r="L39" s="1044"/>
      <c r="M39" s="1176"/>
      <c r="N39" s="900" t="s">
        <v>346</v>
      </c>
      <c r="O39" s="900" t="s">
        <v>347</v>
      </c>
      <c r="P39" s="879"/>
      <c r="Q39" s="900" t="s">
        <v>346</v>
      </c>
      <c r="R39" s="900" t="s">
        <v>347</v>
      </c>
      <c r="S39" s="1044"/>
      <c r="T39" s="935"/>
    </row>
    <row r="40" spans="2:20" s="883" customFormat="1" ht="9" customHeight="1" x14ac:dyDescent="0.25">
      <c r="B40" s="938"/>
      <c r="C40" s="939"/>
      <c r="D40" s="904"/>
      <c r="E40" s="904"/>
      <c r="F40" s="940"/>
      <c r="G40" s="940"/>
      <c r="H40" s="904"/>
      <c r="I40" s="904"/>
      <c r="J40" s="904"/>
      <c r="K40" s="904"/>
      <c r="L40" s="940"/>
      <c r="M40" s="940"/>
      <c r="N40" s="904"/>
      <c r="O40" s="904"/>
      <c r="P40" s="897"/>
      <c r="Q40" s="904"/>
      <c r="R40" s="904"/>
      <c r="S40" s="940"/>
      <c r="T40" s="935"/>
    </row>
    <row r="41" spans="2:20" s="883" customFormat="1" ht="16.899999999999999" customHeight="1" x14ac:dyDescent="0.25">
      <c r="B41" s="907" t="s">
        <v>53</v>
      </c>
      <c r="C41" s="941" t="s">
        <v>175</v>
      </c>
      <c r="D41" s="908">
        <v>282</v>
      </c>
      <c r="E41" s="909">
        <v>784</v>
      </c>
      <c r="F41" s="910">
        <v>2.7801418439716312</v>
      </c>
      <c r="G41" s="911">
        <v>502</v>
      </c>
      <c r="H41" s="912">
        <v>6.5383723626246226E-2</v>
      </c>
      <c r="I41" s="913">
        <v>0.14115952466690673</v>
      </c>
      <c r="J41" s="908">
        <v>89285.54</v>
      </c>
      <c r="K41" s="909">
        <v>262041.91</v>
      </c>
      <c r="L41" s="910">
        <v>2.934875120876236</v>
      </c>
      <c r="M41" s="911">
        <v>172756.37</v>
      </c>
      <c r="N41" s="912">
        <v>6.6178322985397026E-2</v>
      </c>
      <c r="O41" s="913">
        <v>0.14488495826153205</v>
      </c>
      <c r="P41" s="942"/>
      <c r="Q41" s="915">
        <v>316.61539007092199</v>
      </c>
      <c r="R41" s="916">
        <v>334.23713010204079</v>
      </c>
      <c r="S41" s="917">
        <v>17.621740031118804</v>
      </c>
      <c r="T41" s="935"/>
    </row>
    <row r="42" spans="2:20" s="883" customFormat="1" ht="16.899999999999999" customHeight="1" x14ac:dyDescent="0.25">
      <c r="B42" s="907" t="s">
        <v>55</v>
      </c>
      <c r="C42" s="941" t="s">
        <v>173</v>
      </c>
      <c r="D42" s="908">
        <v>679</v>
      </c>
      <c r="E42" s="909">
        <v>968</v>
      </c>
      <c r="F42" s="910">
        <v>1.4256259204712813</v>
      </c>
      <c r="G42" s="911">
        <v>289</v>
      </c>
      <c r="H42" s="912">
        <v>0.15743102249014607</v>
      </c>
      <c r="I42" s="913">
        <v>0.17428880086424198</v>
      </c>
      <c r="J42" s="908">
        <v>208065.27</v>
      </c>
      <c r="K42" s="909">
        <v>302971.36</v>
      </c>
      <c r="L42" s="910">
        <v>1.4561361442012883</v>
      </c>
      <c r="M42" s="911">
        <v>94906.09</v>
      </c>
      <c r="N42" s="912">
        <v>0.15421770020211378</v>
      </c>
      <c r="O42" s="913">
        <v>0.16751516140314959</v>
      </c>
      <c r="P42" s="942"/>
      <c r="Q42" s="915">
        <v>306.42896907216493</v>
      </c>
      <c r="R42" s="916">
        <v>312.98694214876031</v>
      </c>
      <c r="S42" s="917">
        <v>6.5579730765953741</v>
      </c>
      <c r="T42" s="935"/>
    </row>
    <row r="43" spans="2:20" s="883" customFormat="1" ht="16.899999999999999" customHeight="1" x14ac:dyDescent="0.25">
      <c r="B43" s="943" t="s">
        <v>57</v>
      </c>
      <c r="C43" s="941" t="s">
        <v>174</v>
      </c>
      <c r="D43" s="908">
        <v>741</v>
      </c>
      <c r="E43" s="909">
        <v>804</v>
      </c>
      <c r="F43" s="910">
        <v>1.0850202429149798</v>
      </c>
      <c r="G43" s="911">
        <v>63</v>
      </c>
      <c r="H43" s="912">
        <v>0.17180616740088106</v>
      </c>
      <c r="I43" s="913">
        <v>0.14476053294922578</v>
      </c>
      <c r="J43" s="908">
        <v>262412.55</v>
      </c>
      <c r="K43" s="909">
        <v>298289.05</v>
      </c>
      <c r="L43" s="910">
        <v>1.1367179275533887</v>
      </c>
      <c r="M43" s="911">
        <v>35876.5</v>
      </c>
      <c r="N43" s="912">
        <v>0.1944998315440736</v>
      </c>
      <c r="O43" s="913">
        <v>0.16492627671322516</v>
      </c>
      <c r="P43" s="942"/>
      <c r="Q43" s="915">
        <v>354.132995951417</v>
      </c>
      <c r="R43" s="916">
        <v>371.00628109452737</v>
      </c>
      <c r="S43" s="917">
        <v>16.873285143110365</v>
      </c>
      <c r="T43" s="935"/>
    </row>
    <row r="44" spans="2:20" s="883" customFormat="1" ht="16.899999999999999" customHeight="1" x14ac:dyDescent="0.25">
      <c r="B44" s="943" t="s">
        <v>59</v>
      </c>
      <c r="C44" s="941" t="s">
        <v>176</v>
      </c>
      <c r="D44" s="908">
        <v>784</v>
      </c>
      <c r="E44" s="909">
        <v>641</v>
      </c>
      <c r="F44" s="910">
        <v>0.81760204081632648</v>
      </c>
      <c r="G44" s="911">
        <v>-143</v>
      </c>
      <c r="H44" s="912">
        <v>0.18177602596800371</v>
      </c>
      <c r="I44" s="913">
        <v>0.11541231544832553</v>
      </c>
      <c r="J44" s="908">
        <v>251511.83000000002</v>
      </c>
      <c r="K44" s="909">
        <v>208292.88</v>
      </c>
      <c r="L44" s="910">
        <v>0.828163351203003</v>
      </c>
      <c r="M44" s="911">
        <v>-43218.950000000012</v>
      </c>
      <c r="N44" s="912">
        <v>0.18642023244064235</v>
      </c>
      <c r="O44" s="913">
        <v>0.11516671216819593</v>
      </c>
      <c r="P44" s="942"/>
      <c r="Q44" s="915">
        <v>320.80590561224494</v>
      </c>
      <c r="R44" s="916">
        <v>324.94989079563186</v>
      </c>
      <c r="S44" s="917">
        <v>4.143985183386917</v>
      </c>
      <c r="T44" s="935"/>
    </row>
    <row r="45" spans="2:20" s="883" customFormat="1" ht="16.899999999999999" customHeight="1" x14ac:dyDescent="0.25">
      <c r="B45" s="907" t="s">
        <v>61</v>
      </c>
      <c r="C45" s="941" t="s">
        <v>177</v>
      </c>
      <c r="D45" s="908">
        <v>824</v>
      </c>
      <c r="E45" s="909">
        <v>1105</v>
      </c>
      <c r="F45" s="910">
        <v>1.3410194174757282</v>
      </c>
      <c r="G45" s="911">
        <v>281</v>
      </c>
      <c r="H45" s="912">
        <v>0.19105031300718758</v>
      </c>
      <c r="I45" s="913">
        <v>0.19895570759812747</v>
      </c>
      <c r="J45" s="908">
        <v>237176.34</v>
      </c>
      <c r="K45" s="909">
        <v>355412.68</v>
      </c>
      <c r="L45" s="910">
        <v>1.498516588964987</v>
      </c>
      <c r="M45" s="911">
        <v>118236.34</v>
      </c>
      <c r="N45" s="912">
        <v>0.17579478640118368</v>
      </c>
      <c r="O45" s="913">
        <v>0.1965103647253191</v>
      </c>
      <c r="P45" s="942"/>
      <c r="Q45" s="915">
        <v>287.83536407766991</v>
      </c>
      <c r="R45" s="916">
        <v>321.64043438914024</v>
      </c>
      <c r="S45" s="917">
        <v>33.805070311470331</v>
      </c>
      <c r="T45" s="935"/>
    </row>
    <row r="46" spans="2:20" s="883" customFormat="1" ht="16.899999999999999" customHeight="1" x14ac:dyDescent="0.25">
      <c r="B46" s="943" t="s">
        <v>63</v>
      </c>
      <c r="C46" s="941" t="s">
        <v>178</v>
      </c>
      <c r="D46" s="908">
        <v>447</v>
      </c>
      <c r="E46" s="909">
        <v>476</v>
      </c>
      <c r="F46" s="910">
        <v>1.0648769574944073</v>
      </c>
      <c r="G46" s="911">
        <v>29</v>
      </c>
      <c r="H46" s="912">
        <v>0.10364015766287966</v>
      </c>
      <c r="I46" s="913">
        <v>8.5703997119193367E-2</v>
      </c>
      <c r="J46" s="908">
        <v>117594.03</v>
      </c>
      <c r="K46" s="909">
        <v>140575.26</v>
      </c>
      <c r="L46" s="910">
        <v>1.1954285434388123</v>
      </c>
      <c r="M46" s="911">
        <v>22981.23000000001</v>
      </c>
      <c r="N46" s="912">
        <v>8.7160537960508142E-2</v>
      </c>
      <c r="O46" s="913">
        <v>7.7725126784887258E-2</v>
      </c>
      <c r="P46" s="942"/>
      <c r="Q46" s="915">
        <v>263.07389261744964</v>
      </c>
      <c r="R46" s="916">
        <v>295.32617647058828</v>
      </c>
      <c r="S46" s="917">
        <v>32.252283853138636</v>
      </c>
      <c r="T46" s="935"/>
    </row>
    <row r="47" spans="2:20" s="883" customFormat="1" ht="16.899999999999999" customHeight="1" x14ac:dyDescent="0.25">
      <c r="B47" s="943" t="s">
        <v>65</v>
      </c>
      <c r="C47" s="941" t="s">
        <v>179</v>
      </c>
      <c r="D47" s="908">
        <v>556</v>
      </c>
      <c r="E47" s="909">
        <v>776</v>
      </c>
      <c r="F47" s="910">
        <v>1.3956834532374101</v>
      </c>
      <c r="G47" s="911">
        <v>220</v>
      </c>
      <c r="H47" s="912">
        <v>0.1289125898446557</v>
      </c>
      <c r="I47" s="913">
        <v>0.13971912135397913</v>
      </c>
      <c r="J47" s="908">
        <v>183120.38999999996</v>
      </c>
      <c r="K47" s="909">
        <v>241037.39</v>
      </c>
      <c r="L47" s="910">
        <v>1.3162782691758141</v>
      </c>
      <c r="M47" s="911">
        <v>57917.000000000058</v>
      </c>
      <c r="N47" s="912">
        <v>0.13572858846608157</v>
      </c>
      <c r="O47" s="913">
        <v>0.13327139994369078</v>
      </c>
      <c r="P47" s="942"/>
      <c r="Q47" s="915">
        <v>329.35321942446035</v>
      </c>
      <c r="R47" s="916">
        <v>310.61519329896907</v>
      </c>
      <c r="S47" s="917">
        <v>-18.738026125491274</v>
      </c>
      <c r="T47" s="935"/>
    </row>
    <row r="48" spans="2:20" s="883" customFormat="1" ht="18" customHeight="1" x14ac:dyDescent="0.25">
      <c r="B48" s="1170" t="s">
        <v>311</v>
      </c>
      <c r="C48" s="1170"/>
      <c r="D48" s="815">
        <v>4313</v>
      </c>
      <c r="E48" s="824">
        <v>5554</v>
      </c>
      <c r="F48" s="921">
        <v>1.2877347553906793</v>
      </c>
      <c r="G48" s="922">
        <v>1241</v>
      </c>
      <c r="H48" s="912">
        <v>1</v>
      </c>
      <c r="I48" s="913">
        <v>1</v>
      </c>
      <c r="J48" s="815">
        <v>1349165.9499999997</v>
      </c>
      <c r="K48" s="824">
        <v>1808620.5300000003</v>
      </c>
      <c r="L48" s="921">
        <v>1.3405471209824118</v>
      </c>
      <c r="M48" s="922">
        <v>459454.58000000054</v>
      </c>
      <c r="N48" s="912">
        <v>1</v>
      </c>
      <c r="O48" s="913">
        <v>1</v>
      </c>
      <c r="P48" s="823"/>
      <c r="Q48" s="924">
        <v>312.81380709482954</v>
      </c>
      <c r="R48" s="925">
        <v>325.6428754051135</v>
      </c>
      <c r="S48" s="926">
        <v>12.829068310283958</v>
      </c>
      <c r="T48" s="935"/>
    </row>
    <row r="49" spans="2:20" s="883" customFormat="1" ht="9" customHeight="1" x14ac:dyDescent="0.25"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935"/>
    </row>
    <row r="50" spans="2:20" s="883" customFormat="1" ht="18" customHeight="1" x14ac:dyDescent="0.25">
      <c r="B50" s="1167" t="s">
        <v>307</v>
      </c>
      <c r="C50" s="1167"/>
      <c r="D50" s="815">
        <v>41283</v>
      </c>
      <c r="E50" s="822">
        <v>48309</v>
      </c>
      <c r="F50" s="921">
        <v>1.1701911198314077</v>
      </c>
      <c r="G50" s="922">
        <v>7026</v>
      </c>
      <c r="H50" s="1168"/>
      <c r="I50" s="1169"/>
      <c r="J50" s="815">
        <v>12778489.310000001</v>
      </c>
      <c r="K50" s="822">
        <v>14900458.180000015</v>
      </c>
      <c r="L50" s="921">
        <v>1.1660578820017038</v>
      </c>
      <c r="M50" s="922">
        <v>2121968.8700000145</v>
      </c>
      <c r="N50" s="1168"/>
      <c r="O50" s="1169"/>
      <c r="P50" s="823">
        <v>0</v>
      </c>
      <c r="Q50" s="924">
        <v>309.53393188479521</v>
      </c>
      <c r="R50" s="925">
        <v>308.44062555631484</v>
      </c>
      <c r="S50" s="926">
        <v>-1.0933063284803666</v>
      </c>
      <c r="T50" s="935"/>
    </row>
    <row r="51" spans="2:20" s="883" customFormat="1" ht="9" customHeight="1" x14ac:dyDescent="0.3">
      <c r="B51" s="944"/>
      <c r="C51" s="944"/>
      <c r="D51" s="945"/>
      <c r="E51" s="945"/>
      <c r="F51" s="946"/>
      <c r="G51" s="945"/>
      <c r="H51" s="947"/>
      <c r="I51" s="947"/>
      <c r="J51" s="945"/>
      <c r="K51" s="945"/>
      <c r="L51" s="946"/>
      <c r="M51" s="945"/>
      <c r="N51" s="947"/>
      <c r="O51" s="947"/>
      <c r="P51" s="948"/>
      <c r="Q51" s="949"/>
      <c r="R51" s="949"/>
      <c r="S51" s="950"/>
      <c r="T51" s="935"/>
    </row>
    <row r="52" spans="2:20" s="885" customFormat="1" ht="21" customHeight="1" x14ac:dyDescent="0.3">
      <c r="B52" s="951"/>
      <c r="C52" s="794"/>
      <c r="D52" s="945"/>
      <c r="E52" s="945"/>
      <c r="F52" s="946"/>
      <c r="G52" s="945"/>
      <c r="H52" s="947"/>
      <c r="I52" s="947"/>
      <c r="J52" s="945"/>
      <c r="K52" s="945"/>
      <c r="L52" s="946"/>
      <c r="M52" s="945"/>
      <c r="N52" s="947"/>
      <c r="O52" s="947"/>
      <c r="P52" s="948"/>
      <c r="Q52" s="949"/>
      <c r="R52" s="949"/>
      <c r="S52" s="950"/>
      <c r="T52" s="952"/>
    </row>
    <row r="53" spans="2:20" s="884" customFormat="1" ht="16.149999999999999" hidden="1" customHeight="1" x14ac:dyDescent="0.3">
      <c r="B53" s="953" t="s">
        <v>22</v>
      </c>
      <c r="C53" s="880" t="s">
        <v>71</v>
      </c>
      <c r="D53" s="954"/>
      <c r="E53" s="955"/>
      <c r="F53" s="956"/>
      <c r="G53" s="954"/>
      <c r="H53" s="957"/>
      <c r="I53" s="958"/>
      <c r="J53" s="954"/>
      <c r="K53" s="954"/>
      <c r="L53" s="956"/>
      <c r="M53" s="954"/>
      <c r="N53" s="957"/>
      <c r="O53" s="958"/>
      <c r="P53" s="914"/>
      <c r="Q53" s="959"/>
      <c r="R53" s="960"/>
      <c r="S53" s="961"/>
      <c r="T53" s="962"/>
    </row>
    <row r="54" spans="2:20" s="884" customFormat="1" ht="16.149999999999999" hidden="1" customHeight="1" x14ac:dyDescent="0.3">
      <c r="B54" s="963" t="s">
        <v>24</v>
      </c>
      <c r="C54" s="881" t="s">
        <v>172</v>
      </c>
      <c r="D54" s="911"/>
      <c r="E54" s="909"/>
      <c r="F54" s="910"/>
      <c r="G54" s="911"/>
      <c r="H54" s="912"/>
      <c r="I54" s="913"/>
      <c r="J54" s="911"/>
      <c r="K54" s="911"/>
      <c r="L54" s="910"/>
      <c r="M54" s="911"/>
      <c r="N54" s="912"/>
      <c r="O54" s="913"/>
      <c r="P54" s="914"/>
      <c r="Q54" s="915"/>
      <c r="R54" s="916"/>
      <c r="S54" s="964"/>
      <c r="T54" s="965"/>
    </row>
    <row r="55" spans="2:20" s="884" customFormat="1" ht="16.149999999999999" hidden="1" customHeight="1" x14ac:dyDescent="0.25">
      <c r="B55" s="1162" t="s">
        <v>231</v>
      </c>
      <c r="C55" s="1162"/>
      <c r="D55" s="815"/>
      <c r="E55" s="824"/>
      <c r="F55" s="921"/>
      <c r="G55" s="922"/>
      <c r="H55" s="912"/>
      <c r="I55" s="913"/>
      <c r="J55" s="815"/>
      <c r="K55" s="824"/>
      <c r="L55" s="921"/>
      <c r="M55" s="922"/>
      <c r="N55" s="912"/>
      <c r="O55" s="913"/>
      <c r="P55" s="823"/>
      <c r="Q55" s="966"/>
      <c r="R55" s="925"/>
      <c r="S55" s="967"/>
    </row>
    <row r="56" spans="2:20" s="884" customFormat="1" ht="16.149999999999999" hidden="1" customHeight="1" x14ac:dyDescent="0.25">
      <c r="B56" s="883"/>
      <c r="C56" s="883"/>
      <c r="E56" s="884">
        <v>23550352.650000002</v>
      </c>
      <c r="P56" s="885"/>
      <c r="Q56" s="885"/>
      <c r="R56" s="885"/>
      <c r="S56" s="885"/>
    </row>
    <row r="57" spans="2:20" s="884" customFormat="1" ht="16.149999999999999" hidden="1" customHeight="1" x14ac:dyDescent="0.25">
      <c r="B57" s="883"/>
      <c r="C57" s="883"/>
      <c r="E57" s="884">
        <v>28539590.520000003</v>
      </c>
      <c r="P57" s="885"/>
      <c r="Q57" s="885"/>
      <c r="R57" s="885"/>
      <c r="S57" s="885"/>
    </row>
    <row r="58" spans="2:20" s="884" customFormat="1" ht="16.149999999999999" hidden="1" customHeight="1" x14ac:dyDescent="0.25">
      <c r="B58" s="883"/>
      <c r="C58" s="883"/>
      <c r="E58" s="884">
        <v>5103729.7000000263</v>
      </c>
      <c r="P58" s="885"/>
      <c r="Q58" s="885"/>
      <c r="R58" s="885"/>
      <c r="S58" s="885"/>
    </row>
    <row r="59" spans="2:20" s="884" customFormat="1" ht="16.149999999999999" hidden="1" customHeight="1" x14ac:dyDescent="0.25">
      <c r="B59" s="883"/>
      <c r="C59" s="883"/>
      <c r="E59" s="884">
        <v>276860.40999999992</v>
      </c>
      <c r="P59" s="885"/>
      <c r="Q59" s="885"/>
      <c r="R59" s="885"/>
      <c r="S59" s="885"/>
    </row>
    <row r="60" spans="2:20" s="884" customFormat="1" ht="16.149999999999999" hidden="1" customHeight="1" x14ac:dyDescent="0.25">
      <c r="B60" s="883"/>
      <c r="C60" s="883"/>
      <c r="E60" s="884">
        <v>30090553.060000002</v>
      </c>
      <c r="P60" s="885"/>
      <c r="Q60" s="885"/>
      <c r="R60" s="885"/>
      <c r="S60" s="885"/>
    </row>
    <row r="61" spans="2:20" s="884" customFormat="1" ht="16.149999999999999" hidden="1" customHeight="1" x14ac:dyDescent="0.25">
      <c r="B61" s="883"/>
      <c r="C61" s="883"/>
      <c r="E61" s="884">
        <v>19251090.439999998</v>
      </c>
      <c r="P61" s="885"/>
      <c r="Q61" s="885"/>
      <c r="R61" s="885"/>
      <c r="S61" s="885"/>
    </row>
    <row r="62" spans="2:20" s="884" customFormat="1" ht="16.149999999999999" hidden="1" customHeight="1" x14ac:dyDescent="0.25">
      <c r="B62" s="883"/>
      <c r="C62" s="883"/>
      <c r="E62" s="884">
        <v>12568828.359999999</v>
      </c>
      <c r="P62" s="885"/>
      <c r="Q62" s="885"/>
      <c r="R62" s="885"/>
      <c r="S62" s="885"/>
    </row>
    <row r="63" spans="2:20" s="884" customFormat="1" ht="16.149999999999999" hidden="1" customHeight="1" x14ac:dyDescent="0.25">
      <c r="B63" s="883"/>
      <c r="C63" s="883"/>
      <c r="E63" s="884">
        <v>14122790.739999996</v>
      </c>
      <c r="P63" s="885"/>
      <c r="Q63" s="885"/>
      <c r="R63" s="885"/>
      <c r="S63" s="885"/>
    </row>
    <row r="64" spans="2:20" s="884" customFormat="1" ht="16.149999999999999" hidden="1" customHeight="1" x14ac:dyDescent="0.25">
      <c r="B64" s="883"/>
      <c r="C64" s="883"/>
      <c r="E64" s="884">
        <v>9046203.25</v>
      </c>
      <c r="P64" s="885"/>
      <c r="Q64" s="885"/>
      <c r="R64" s="885"/>
      <c r="S64" s="885"/>
    </row>
    <row r="65" spans="2:20" s="884" customFormat="1" ht="16.149999999999999" hidden="1" customHeight="1" x14ac:dyDescent="0.25">
      <c r="B65" s="883"/>
      <c r="C65" s="883"/>
      <c r="E65" s="884">
        <v>186168933.25000006</v>
      </c>
      <c r="P65" s="885"/>
      <c r="Q65" s="885"/>
      <c r="R65" s="885"/>
      <c r="S65" s="885"/>
    </row>
    <row r="66" spans="2:20" s="884" customFormat="1" ht="16.149999999999999" hidden="1" customHeight="1" x14ac:dyDescent="0.25">
      <c r="B66" s="883"/>
      <c r="C66" s="883"/>
      <c r="P66" s="885"/>
      <c r="Q66" s="885"/>
      <c r="R66" s="885"/>
      <c r="S66" s="885"/>
    </row>
    <row r="67" spans="2:20" s="884" customFormat="1" ht="16.149999999999999" hidden="1" customHeight="1" x14ac:dyDescent="0.25">
      <c r="B67" s="883"/>
      <c r="C67" s="883"/>
      <c r="P67" s="885"/>
      <c r="Q67" s="885"/>
      <c r="R67" s="885"/>
      <c r="S67" s="885"/>
    </row>
    <row r="68" spans="2:20" s="884" customFormat="1" ht="16.149999999999999" hidden="1" customHeight="1" x14ac:dyDescent="0.25">
      <c r="B68" s="883"/>
      <c r="C68" s="883"/>
      <c r="P68" s="885"/>
      <c r="Q68" s="885"/>
      <c r="R68" s="885"/>
      <c r="S68" s="885"/>
    </row>
    <row r="69" spans="2:20" s="884" customFormat="1" ht="16.149999999999999" hidden="1" customHeight="1" x14ac:dyDescent="0.25">
      <c r="B69" s="883"/>
      <c r="C69" s="883"/>
      <c r="P69" s="885"/>
      <c r="Q69" s="885"/>
      <c r="R69" s="885"/>
      <c r="S69" s="885"/>
    </row>
    <row r="70" spans="2:20" s="884" customFormat="1" ht="16.149999999999999" hidden="1" customHeight="1" x14ac:dyDescent="0.25">
      <c r="B70" s="883"/>
      <c r="C70" s="883"/>
      <c r="P70" s="885"/>
      <c r="Q70" s="885"/>
      <c r="R70" s="885"/>
      <c r="S70" s="885"/>
    </row>
    <row r="71" spans="2:20" s="884" customFormat="1" ht="16.149999999999999" hidden="1" customHeight="1" x14ac:dyDescent="0.25">
      <c r="B71" s="883"/>
      <c r="C71" s="883"/>
      <c r="P71" s="885"/>
      <c r="Q71" s="885"/>
      <c r="R71" s="885"/>
      <c r="S71" s="885"/>
    </row>
    <row r="72" spans="2:20" s="884" customFormat="1" ht="16.149999999999999" hidden="1" customHeight="1" x14ac:dyDescent="0.25">
      <c r="B72" s="906"/>
      <c r="C72" s="90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5"/>
      <c r="Q72" s="885"/>
      <c r="R72" s="885"/>
      <c r="S72" s="885"/>
      <c r="T72" s="887"/>
    </row>
    <row r="73" spans="2:20" s="884" customFormat="1" ht="16.149999999999999" hidden="1" customHeight="1" x14ac:dyDescent="0.25">
      <c r="B73" s="906"/>
      <c r="C73" s="906"/>
      <c r="D73" s="887"/>
      <c r="E73" s="887"/>
      <c r="F73" s="887"/>
      <c r="G73" s="887"/>
      <c r="H73" s="887"/>
      <c r="I73" s="887"/>
      <c r="J73" s="887"/>
      <c r="K73" s="887"/>
      <c r="L73" s="887"/>
      <c r="M73" s="887"/>
      <c r="N73" s="887"/>
      <c r="O73" s="887"/>
      <c r="P73" s="885"/>
      <c r="Q73" s="885"/>
      <c r="R73" s="885"/>
      <c r="S73" s="885"/>
      <c r="T73" s="887"/>
    </row>
    <row r="74" spans="2:20" s="884" customFormat="1" ht="16.149999999999999" hidden="1" customHeight="1" x14ac:dyDescent="0.25">
      <c r="B74" s="906"/>
      <c r="C74" s="90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5"/>
      <c r="Q74" s="885"/>
      <c r="R74" s="885"/>
      <c r="S74" s="885"/>
      <c r="T74" s="887"/>
    </row>
    <row r="75" spans="2:20" s="884" customFormat="1" ht="16.149999999999999" hidden="1" customHeight="1" x14ac:dyDescent="0.25">
      <c r="B75" s="906"/>
      <c r="C75" s="906"/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5"/>
      <c r="Q75" s="885"/>
      <c r="R75" s="885"/>
      <c r="S75" s="885"/>
      <c r="T75" s="887"/>
    </row>
    <row r="76" spans="2:20" s="884" customFormat="1" ht="16.149999999999999" hidden="1" customHeight="1" x14ac:dyDescent="0.25">
      <c r="B76" s="906"/>
      <c r="C76" s="906"/>
      <c r="D76" s="887"/>
      <c r="E76" s="887"/>
      <c r="F76" s="887"/>
      <c r="G76" s="887"/>
      <c r="H76" s="887"/>
      <c r="I76" s="887"/>
      <c r="J76" s="887"/>
      <c r="K76" s="887"/>
      <c r="L76" s="887"/>
      <c r="M76" s="887"/>
      <c r="N76" s="887"/>
      <c r="O76" s="887"/>
      <c r="P76" s="885"/>
      <c r="Q76" s="885"/>
      <c r="R76" s="885"/>
      <c r="S76" s="885"/>
      <c r="T76" s="887"/>
    </row>
    <row r="77" spans="2:20" s="884" customFormat="1" ht="16.149999999999999" hidden="1" customHeight="1" x14ac:dyDescent="0.25">
      <c r="B77" s="906"/>
      <c r="C77" s="90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5"/>
      <c r="Q77" s="885"/>
      <c r="R77" s="885"/>
      <c r="S77" s="885"/>
      <c r="T77" s="887"/>
    </row>
    <row r="78" spans="2:20" s="884" customFormat="1" ht="16.149999999999999" hidden="1" customHeight="1" x14ac:dyDescent="0.25">
      <c r="B78" s="906"/>
      <c r="C78" s="906"/>
      <c r="D78" s="887"/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5"/>
      <c r="Q78" s="885"/>
      <c r="R78" s="885"/>
      <c r="S78" s="885"/>
      <c r="T78" s="887"/>
    </row>
    <row r="79" spans="2:20" s="884" customFormat="1" ht="16.149999999999999" hidden="1" customHeight="1" x14ac:dyDescent="0.25">
      <c r="B79" s="906"/>
      <c r="C79" s="906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/>
      <c r="P79" s="885"/>
      <c r="Q79" s="885"/>
      <c r="R79" s="885"/>
      <c r="S79" s="885"/>
      <c r="T79" s="887"/>
    </row>
    <row r="80" spans="2:20" s="884" customFormat="1" ht="16.149999999999999" hidden="1" customHeight="1" x14ac:dyDescent="0.25">
      <c r="B80" s="906"/>
      <c r="C80" s="90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5"/>
      <c r="Q80" s="885"/>
      <c r="R80" s="885"/>
      <c r="S80" s="885"/>
      <c r="T80" s="887"/>
    </row>
    <row r="81" spans="2:26" s="884" customFormat="1" ht="16.149999999999999" hidden="1" customHeight="1" x14ac:dyDescent="0.25">
      <c r="B81" s="906"/>
      <c r="C81" s="906"/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5"/>
      <c r="Q81" s="885"/>
      <c r="R81" s="885"/>
      <c r="S81" s="885"/>
      <c r="T81" s="887"/>
    </row>
    <row r="82" spans="2:26" s="884" customFormat="1" ht="16.149999999999999" hidden="1" customHeight="1" x14ac:dyDescent="0.25">
      <c r="B82" s="906"/>
      <c r="C82" s="906"/>
      <c r="D82" s="887"/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5"/>
      <c r="Q82" s="885"/>
      <c r="R82" s="885"/>
      <c r="S82" s="885"/>
      <c r="T82" s="887"/>
    </row>
    <row r="83" spans="2:26" s="884" customFormat="1" ht="16.149999999999999" hidden="1" customHeight="1" x14ac:dyDescent="0.25">
      <c r="B83" s="906"/>
      <c r="C83" s="90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5"/>
      <c r="Q83" s="885"/>
      <c r="R83" s="885"/>
      <c r="S83" s="885"/>
      <c r="T83" s="887"/>
    </row>
    <row r="84" spans="2:26" s="884" customFormat="1" ht="16.149999999999999" hidden="1" customHeight="1" x14ac:dyDescent="0.25">
      <c r="B84" s="906"/>
      <c r="C84" s="906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5"/>
      <c r="Q84" s="885"/>
      <c r="R84" s="885"/>
      <c r="S84" s="885"/>
      <c r="T84" s="887"/>
    </row>
    <row r="85" spans="2:26" s="884" customFormat="1" ht="16.149999999999999" hidden="1" customHeight="1" x14ac:dyDescent="0.25">
      <c r="B85" s="906"/>
      <c r="C85" s="906"/>
      <c r="D85" s="887"/>
      <c r="E85" s="887"/>
      <c r="F85" s="887"/>
      <c r="G85" s="887"/>
      <c r="H85" s="887"/>
      <c r="I85" s="887"/>
      <c r="J85" s="887"/>
      <c r="K85" s="887"/>
      <c r="L85" s="887"/>
      <c r="M85" s="887"/>
      <c r="N85" s="887"/>
      <c r="O85" s="887"/>
      <c r="P85" s="885"/>
      <c r="Q85" s="885"/>
      <c r="R85" s="885"/>
      <c r="S85" s="885"/>
      <c r="T85" s="887"/>
    </row>
    <row r="86" spans="2:26" s="884" customFormat="1" ht="16.149999999999999" hidden="1" customHeight="1" x14ac:dyDescent="0.25">
      <c r="B86" s="906"/>
      <c r="C86" s="906"/>
      <c r="D86" s="887"/>
      <c r="E86" s="887"/>
      <c r="F86" s="887"/>
      <c r="G86" s="887"/>
      <c r="H86" s="887"/>
      <c r="I86" s="887"/>
      <c r="J86" s="887"/>
      <c r="K86" s="887"/>
      <c r="L86" s="887"/>
      <c r="M86" s="887"/>
      <c r="N86" s="887"/>
      <c r="O86" s="887"/>
      <c r="P86" s="885"/>
      <c r="Q86" s="885"/>
      <c r="R86" s="885"/>
      <c r="S86" s="885"/>
      <c r="T86" s="887"/>
    </row>
    <row r="87" spans="2:26" s="884" customFormat="1" ht="16.149999999999999" hidden="1" customHeight="1" x14ac:dyDescent="0.25">
      <c r="B87" s="906"/>
      <c r="C87" s="906"/>
      <c r="D87" s="887"/>
      <c r="E87" s="887"/>
      <c r="F87" s="887"/>
      <c r="G87" s="887"/>
      <c r="H87" s="887"/>
      <c r="I87" s="887"/>
      <c r="J87" s="887"/>
      <c r="K87" s="887"/>
      <c r="L87" s="887"/>
      <c r="M87" s="887"/>
      <c r="N87" s="887"/>
      <c r="O87" s="887"/>
      <c r="P87" s="885"/>
      <c r="Q87" s="885"/>
      <c r="R87" s="885"/>
      <c r="S87" s="885"/>
      <c r="T87" s="887"/>
    </row>
    <row r="88" spans="2:26" s="884" customFormat="1" ht="16.149999999999999" hidden="1" customHeight="1" x14ac:dyDescent="0.25">
      <c r="B88" s="906"/>
      <c r="C88" s="906"/>
      <c r="D88" s="887"/>
      <c r="E88" s="887"/>
      <c r="F88" s="887"/>
      <c r="G88" s="887"/>
      <c r="H88" s="887"/>
      <c r="I88" s="887"/>
      <c r="J88" s="887"/>
      <c r="K88" s="887"/>
      <c r="L88" s="887"/>
      <c r="M88" s="887"/>
      <c r="N88" s="887"/>
      <c r="O88" s="887"/>
      <c r="P88" s="885"/>
      <c r="Q88" s="885"/>
      <c r="R88" s="885"/>
      <c r="S88" s="885"/>
      <c r="T88" s="887"/>
    </row>
    <row r="89" spans="2:26" s="884" customFormat="1" ht="16.149999999999999" hidden="1" customHeight="1" x14ac:dyDescent="0.25">
      <c r="B89" s="906"/>
      <c r="C89" s="906"/>
      <c r="D89" s="887"/>
      <c r="E89" s="887"/>
      <c r="F89" s="887"/>
      <c r="G89" s="887"/>
      <c r="H89" s="887"/>
      <c r="I89" s="887"/>
      <c r="J89" s="887"/>
      <c r="K89" s="887"/>
      <c r="L89" s="887"/>
      <c r="M89" s="887"/>
      <c r="N89" s="887"/>
      <c r="O89" s="887"/>
      <c r="P89" s="885"/>
      <c r="Q89" s="885"/>
      <c r="R89" s="885"/>
      <c r="S89" s="885"/>
      <c r="T89" s="887"/>
    </row>
    <row r="90" spans="2:26" s="906" customFormat="1" ht="16.149999999999999" hidden="1" customHeight="1" x14ac:dyDescent="0.25">
      <c r="D90" s="887"/>
      <c r="E90" s="887"/>
      <c r="F90" s="887"/>
      <c r="G90" s="887"/>
      <c r="H90" s="887"/>
      <c r="I90" s="887"/>
      <c r="J90" s="887"/>
      <c r="K90" s="887"/>
      <c r="L90" s="887"/>
      <c r="M90" s="887"/>
      <c r="N90" s="887"/>
      <c r="O90" s="887"/>
      <c r="P90" s="885"/>
      <c r="Q90" s="885"/>
      <c r="R90" s="885"/>
      <c r="S90" s="885"/>
      <c r="T90" s="887"/>
      <c r="U90" s="884"/>
      <c r="V90" s="884"/>
      <c r="W90" s="884"/>
      <c r="X90" s="884"/>
      <c r="Y90" s="884"/>
      <c r="Z90" s="884"/>
    </row>
    <row r="91" spans="2:26" s="906" customFormat="1" ht="16.149999999999999" hidden="1" customHeight="1" x14ac:dyDescent="0.25">
      <c r="D91" s="887"/>
      <c r="E91" s="887"/>
      <c r="F91" s="887"/>
      <c r="G91" s="887"/>
      <c r="H91" s="887"/>
      <c r="I91" s="887"/>
      <c r="J91" s="887"/>
      <c r="K91" s="887"/>
      <c r="L91" s="887"/>
      <c r="M91" s="887"/>
      <c r="N91" s="887"/>
      <c r="O91" s="887"/>
      <c r="P91" s="885"/>
      <c r="Q91" s="885"/>
      <c r="R91" s="885"/>
      <c r="S91" s="885"/>
      <c r="T91" s="887"/>
      <c r="U91" s="884"/>
      <c r="V91" s="884"/>
      <c r="W91" s="884"/>
      <c r="X91" s="884"/>
      <c r="Y91" s="884"/>
      <c r="Z91" s="884"/>
    </row>
    <row r="92" spans="2:26" s="906" customFormat="1" ht="16.149999999999999" hidden="1" customHeight="1" x14ac:dyDescent="0.25"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7"/>
      <c r="O92" s="887"/>
      <c r="P92" s="885"/>
      <c r="Q92" s="885"/>
      <c r="R92" s="885"/>
      <c r="S92" s="885"/>
      <c r="T92" s="887"/>
      <c r="U92" s="884"/>
      <c r="V92" s="884"/>
      <c r="W92" s="884"/>
      <c r="X92" s="884"/>
      <c r="Y92" s="884"/>
      <c r="Z92" s="884"/>
    </row>
    <row r="93" spans="2:26" s="906" customFormat="1" ht="16.149999999999999" hidden="1" customHeight="1" x14ac:dyDescent="0.25">
      <c r="D93" s="887"/>
      <c r="E93" s="887"/>
      <c r="F93" s="887"/>
      <c r="G93" s="887"/>
      <c r="H93" s="887"/>
      <c r="I93" s="887"/>
      <c r="J93" s="887"/>
      <c r="K93" s="887"/>
      <c r="L93" s="887"/>
      <c r="M93" s="887"/>
      <c r="N93" s="887"/>
      <c r="O93" s="887"/>
      <c r="P93" s="885"/>
      <c r="Q93" s="885"/>
      <c r="R93" s="885"/>
      <c r="S93" s="885"/>
      <c r="T93" s="887"/>
      <c r="U93" s="884"/>
      <c r="V93" s="884"/>
      <c r="W93" s="884"/>
      <c r="X93" s="884"/>
      <c r="Y93" s="884"/>
      <c r="Z93" s="884"/>
    </row>
    <row r="94" spans="2:26" s="906" customFormat="1" ht="16.149999999999999" hidden="1" customHeight="1" x14ac:dyDescent="0.25">
      <c r="D94" s="887"/>
      <c r="E94" s="887"/>
      <c r="F94" s="887"/>
      <c r="G94" s="887"/>
      <c r="H94" s="887"/>
      <c r="I94" s="887"/>
      <c r="J94" s="887"/>
      <c r="K94" s="887"/>
      <c r="L94" s="887"/>
      <c r="M94" s="887"/>
      <c r="N94" s="887"/>
      <c r="O94" s="887"/>
      <c r="P94" s="885"/>
      <c r="Q94" s="885"/>
      <c r="R94" s="885"/>
      <c r="S94" s="885"/>
      <c r="T94" s="887"/>
      <c r="U94" s="884"/>
      <c r="V94" s="884"/>
      <c r="W94" s="884"/>
      <c r="X94" s="884"/>
      <c r="Y94" s="884"/>
      <c r="Z94" s="884"/>
    </row>
    <row r="95" spans="2:26" s="906" customFormat="1" ht="16.149999999999999" hidden="1" customHeight="1" x14ac:dyDescent="0.25">
      <c r="D95" s="887"/>
      <c r="E95" s="887"/>
      <c r="F95" s="887"/>
      <c r="G95" s="887"/>
      <c r="H95" s="887"/>
      <c r="I95" s="887"/>
      <c r="J95" s="887"/>
      <c r="K95" s="887"/>
      <c r="L95" s="887"/>
      <c r="M95" s="887"/>
      <c r="N95" s="887"/>
      <c r="O95" s="887"/>
      <c r="P95" s="885"/>
      <c r="Q95" s="885"/>
      <c r="R95" s="885"/>
      <c r="S95" s="885"/>
      <c r="T95" s="887"/>
      <c r="U95" s="884"/>
      <c r="V95" s="884"/>
      <c r="W95" s="884"/>
      <c r="X95" s="884"/>
      <c r="Y95" s="884"/>
      <c r="Z95" s="884"/>
    </row>
    <row r="96" spans="2:26" s="906" customFormat="1" ht="16.149999999999999" hidden="1" customHeight="1" x14ac:dyDescent="0.25">
      <c r="D96" s="887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85"/>
      <c r="Q96" s="885"/>
      <c r="R96" s="885"/>
      <c r="S96" s="885"/>
      <c r="T96" s="887"/>
      <c r="U96" s="884"/>
      <c r="V96" s="884"/>
      <c r="W96" s="884"/>
      <c r="X96" s="884"/>
      <c r="Y96" s="884"/>
      <c r="Z96" s="884"/>
    </row>
    <row r="97" spans="4:26" s="906" customFormat="1" ht="16.149999999999999" hidden="1" customHeight="1" x14ac:dyDescent="0.25">
      <c r="D97" s="887"/>
      <c r="E97" s="887"/>
      <c r="F97" s="887"/>
      <c r="G97" s="887"/>
      <c r="H97" s="887"/>
      <c r="I97" s="887"/>
      <c r="J97" s="887"/>
      <c r="K97" s="887"/>
      <c r="L97" s="887"/>
      <c r="M97" s="887"/>
      <c r="N97" s="887"/>
      <c r="O97" s="887"/>
      <c r="P97" s="885"/>
      <c r="Q97" s="885"/>
      <c r="R97" s="885"/>
      <c r="S97" s="885"/>
      <c r="T97" s="887"/>
      <c r="U97" s="884"/>
      <c r="V97" s="884"/>
      <c r="W97" s="884"/>
      <c r="X97" s="884"/>
      <c r="Y97" s="884"/>
      <c r="Z97" s="884"/>
    </row>
    <row r="98" spans="4:26" s="906" customFormat="1" ht="16.149999999999999" hidden="1" customHeight="1" x14ac:dyDescent="0.25">
      <c r="D98" s="887"/>
      <c r="E98" s="887"/>
      <c r="F98" s="887"/>
      <c r="G98" s="887"/>
      <c r="H98" s="887"/>
      <c r="I98" s="887"/>
      <c r="J98" s="887"/>
      <c r="K98" s="887"/>
      <c r="L98" s="887"/>
      <c r="M98" s="887"/>
      <c r="N98" s="887"/>
      <c r="O98" s="887"/>
      <c r="P98" s="885"/>
      <c r="Q98" s="885"/>
      <c r="R98" s="885"/>
      <c r="S98" s="885"/>
      <c r="T98" s="887"/>
      <c r="U98" s="884"/>
      <c r="V98" s="884"/>
      <c r="W98" s="884"/>
      <c r="X98" s="884"/>
      <c r="Y98" s="884"/>
      <c r="Z98" s="884"/>
    </row>
    <row r="99" spans="4:26" s="906" customFormat="1" ht="16.149999999999999" hidden="1" customHeight="1" x14ac:dyDescent="0.25">
      <c r="D99" s="887"/>
      <c r="E99" s="887"/>
      <c r="F99" s="887"/>
      <c r="G99" s="887"/>
      <c r="H99" s="887"/>
      <c r="I99" s="887"/>
      <c r="J99" s="887"/>
      <c r="K99" s="887"/>
      <c r="L99" s="887"/>
      <c r="M99" s="887"/>
      <c r="N99" s="887"/>
      <c r="O99" s="887"/>
      <c r="P99" s="885"/>
      <c r="Q99" s="885"/>
      <c r="R99" s="885"/>
      <c r="S99" s="885"/>
      <c r="T99" s="887"/>
      <c r="U99" s="884"/>
      <c r="V99" s="884"/>
      <c r="W99" s="884"/>
      <c r="X99" s="884"/>
      <c r="Y99" s="884"/>
      <c r="Z99" s="884"/>
    </row>
    <row r="100" spans="4:26" s="906" customFormat="1" ht="16.149999999999999" hidden="1" customHeight="1" x14ac:dyDescent="0.25">
      <c r="D100" s="887"/>
      <c r="E100" s="887"/>
      <c r="F100" s="887"/>
      <c r="G100" s="887"/>
      <c r="H100" s="887"/>
      <c r="I100" s="887"/>
      <c r="J100" s="887"/>
      <c r="K100" s="887"/>
      <c r="L100" s="887"/>
      <c r="M100" s="887"/>
      <c r="N100" s="887"/>
      <c r="O100" s="887"/>
      <c r="P100" s="885"/>
      <c r="Q100" s="885"/>
      <c r="R100" s="885"/>
      <c r="S100" s="885"/>
      <c r="T100" s="887"/>
      <c r="U100" s="884"/>
      <c r="V100" s="884"/>
      <c r="W100" s="884"/>
      <c r="X100" s="884"/>
      <c r="Y100" s="884"/>
      <c r="Z100" s="884"/>
    </row>
    <row r="101" spans="4:26" s="906" customFormat="1" ht="16.149999999999999" hidden="1" customHeight="1" x14ac:dyDescent="0.25">
      <c r="D101" s="887"/>
      <c r="E101" s="887"/>
      <c r="F101" s="887"/>
      <c r="G101" s="887"/>
      <c r="H101" s="887"/>
      <c r="I101" s="887"/>
      <c r="J101" s="887"/>
      <c r="K101" s="887"/>
      <c r="L101" s="887"/>
      <c r="M101" s="887"/>
      <c r="N101" s="887"/>
      <c r="O101" s="887"/>
      <c r="P101" s="885"/>
      <c r="Q101" s="885"/>
      <c r="R101" s="885"/>
      <c r="S101" s="885"/>
      <c r="T101" s="887"/>
      <c r="U101" s="884"/>
      <c r="V101" s="884"/>
      <c r="W101" s="884"/>
      <c r="X101" s="884"/>
      <c r="Y101" s="884"/>
      <c r="Z101" s="884"/>
    </row>
    <row r="102" spans="4:26" s="906" customFormat="1" ht="16.149999999999999" hidden="1" customHeight="1" x14ac:dyDescent="0.25">
      <c r="D102" s="887"/>
      <c r="E102" s="887"/>
      <c r="F102" s="887"/>
      <c r="G102" s="887"/>
      <c r="H102" s="887"/>
      <c r="I102" s="887"/>
      <c r="J102" s="887"/>
      <c r="K102" s="887"/>
      <c r="L102" s="887"/>
      <c r="M102" s="887"/>
      <c r="N102" s="887"/>
      <c r="O102" s="887"/>
      <c r="P102" s="885"/>
      <c r="Q102" s="885"/>
      <c r="R102" s="885"/>
      <c r="S102" s="885"/>
      <c r="T102" s="887"/>
      <c r="U102" s="884"/>
      <c r="V102" s="884"/>
      <c r="W102" s="884"/>
      <c r="X102" s="884"/>
      <c r="Y102" s="884"/>
      <c r="Z102" s="884"/>
    </row>
    <row r="103" spans="4:26" s="906" customFormat="1" ht="16.149999999999999" hidden="1" customHeight="1" x14ac:dyDescent="0.25">
      <c r="D103" s="887"/>
      <c r="E103" s="887"/>
      <c r="F103" s="887"/>
      <c r="G103" s="887"/>
      <c r="H103" s="887"/>
      <c r="I103" s="887"/>
      <c r="J103" s="887"/>
      <c r="K103" s="887"/>
      <c r="L103" s="887"/>
      <c r="M103" s="887"/>
      <c r="N103" s="887"/>
      <c r="O103" s="887"/>
      <c r="P103" s="885"/>
      <c r="Q103" s="885"/>
      <c r="R103" s="885"/>
      <c r="S103" s="885"/>
      <c r="T103" s="887"/>
      <c r="U103" s="884"/>
      <c r="V103" s="884"/>
      <c r="W103" s="884"/>
      <c r="X103" s="884"/>
      <c r="Y103" s="884"/>
      <c r="Z103" s="884"/>
    </row>
    <row r="104" spans="4:26" s="906" customFormat="1" ht="16.149999999999999" hidden="1" customHeight="1" x14ac:dyDescent="0.25">
      <c r="D104" s="887"/>
      <c r="E104" s="887"/>
      <c r="F104" s="887"/>
      <c r="G104" s="887"/>
      <c r="H104" s="887"/>
      <c r="I104" s="887"/>
      <c r="J104" s="887"/>
      <c r="K104" s="887"/>
      <c r="L104" s="887"/>
      <c r="M104" s="887"/>
      <c r="N104" s="887"/>
      <c r="O104" s="887"/>
      <c r="P104" s="885"/>
      <c r="Q104" s="885"/>
      <c r="R104" s="885"/>
      <c r="S104" s="885"/>
      <c r="T104" s="887"/>
      <c r="U104" s="884"/>
      <c r="V104" s="884"/>
      <c r="W104" s="884"/>
      <c r="X104" s="884"/>
      <c r="Y104" s="884"/>
      <c r="Z104" s="884"/>
    </row>
    <row r="105" spans="4:26" s="906" customFormat="1" ht="16.149999999999999" hidden="1" customHeight="1" x14ac:dyDescent="0.25">
      <c r="D105" s="887"/>
      <c r="E105" s="887"/>
      <c r="F105" s="887"/>
      <c r="G105" s="887"/>
      <c r="H105" s="887"/>
      <c r="I105" s="887"/>
      <c r="J105" s="887"/>
      <c r="K105" s="887"/>
      <c r="L105" s="887"/>
      <c r="M105" s="887"/>
      <c r="N105" s="887"/>
      <c r="O105" s="887"/>
      <c r="P105" s="885"/>
      <c r="Q105" s="885"/>
      <c r="R105" s="885"/>
      <c r="S105" s="885"/>
      <c r="T105" s="887"/>
      <c r="U105" s="884"/>
      <c r="V105" s="884"/>
      <c r="W105" s="884"/>
      <c r="X105" s="884"/>
      <c r="Y105" s="884"/>
      <c r="Z105" s="884"/>
    </row>
    <row r="106" spans="4:26" s="906" customFormat="1" ht="16.149999999999999" hidden="1" customHeight="1" x14ac:dyDescent="0.25">
      <c r="D106" s="887"/>
      <c r="E106" s="887"/>
      <c r="F106" s="887"/>
      <c r="G106" s="887"/>
      <c r="H106" s="887"/>
      <c r="I106" s="887"/>
      <c r="J106" s="887"/>
      <c r="K106" s="887"/>
      <c r="L106" s="887"/>
      <c r="M106" s="887"/>
      <c r="N106" s="887"/>
      <c r="O106" s="887"/>
      <c r="P106" s="885"/>
      <c r="Q106" s="885"/>
      <c r="R106" s="885"/>
      <c r="S106" s="885"/>
      <c r="T106" s="887"/>
      <c r="U106" s="884"/>
      <c r="V106" s="884"/>
      <c r="W106" s="884"/>
      <c r="X106" s="884"/>
      <c r="Y106" s="884"/>
      <c r="Z106" s="884"/>
    </row>
    <row r="107" spans="4:26" s="906" customFormat="1" ht="16.149999999999999" hidden="1" customHeight="1" x14ac:dyDescent="0.25">
      <c r="D107" s="887"/>
      <c r="E107" s="887"/>
      <c r="F107" s="887"/>
      <c r="G107" s="887"/>
      <c r="H107" s="887"/>
      <c r="I107" s="887"/>
      <c r="J107" s="887"/>
      <c r="K107" s="887"/>
      <c r="L107" s="887"/>
      <c r="M107" s="887"/>
      <c r="N107" s="887"/>
      <c r="O107" s="887"/>
      <c r="P107" s="885"/>
      <c r="Q107" s="885"/>
      <c r="R107" s="885"/>
      <c r="S107" s="885"/>
      <c r="T107" s="887"/>
      <c r="U107" s="884"/>
      <c r="V107" s="884"/>
      <c r="W107" s="884"/>
      <c r="X107" s="884"/>
      <c r="Y107" s="884"/>
      <c r="Z107" s="884"/>
    </row>
    <row r="108" spans="4:26" s="906" customFormat="1" ht="16.149999999999999" hidden="1" customHeight="1" x14ac:dyDescent="0.25">
      <c r="D108" s="887"/>
      <c r="E108" s="887"/>
      <c r="F108" s="887"/>
      <c r="G108" s="887"/>
      <c r="H108" s="887"/>
      <c r="I108" s="887"/>
      <c r="J108" s="887"/>
      <c r="K108" s="887"/>
      <c r="L108" s="887"/>
      <c r="M108" s="887"/>
      <c r="N108" s="887"/>
      <c r="O108" s="887"/>
      <c r="P108" s="885"/>
      <c r="Q108" s="885"/>
      <c r="R108" s="885"/>
      <c r="S108" s="885"/>
      <c r="T108" s="887"/>
      <c r="U108" s="884"/>
      <c r="V108" s="884"/>
      <c r="W108" s="884"/>
      <c r="X108" s="884"/>
      <c r="Y108" s="884"/>
      <c r="Z108" s="884"/>
    </row>
    <row r="109" spans="4:26" s="906" customFormat="1" ht="16.149999999999999" hidden="1" customHeight="1" x14ac:dyDescent="0.25">
      <c r="D109" s="887"/>
      <c r="E109" s="887"/>
      <c r="F109" s="887"/>
      <c r="G109" s="887"/>
      <c r="H109" s="887"/>
      <c r="I109" s="887"/>
      <c r="J109" s="887"/>
      <c r="K109" s="887"/>
      <c r="L109" s="887"/>
      <c r="M109" s="887"/>
      <c r="N109" s="887"/>
      <c r="O109" s="887"/>
      <c r="P109" s="885"/>
      <c r="Q109" s="885"/>
      <c r="R109" s="885"/>
      <c r="S109" s="885"/>
      <c r="T109" s="887"/>
      <c r="U109" s="884"/>
      <c r="V109" s="884"/>
      <c r="W109" s="884"/>
      <c r="X109" s="884"/>
      <c r="Y109" s="884"/>
      <c r="Z109" s="884"/>
    </row>
    <row r="110" spans="4:26" s="906" customFormat="1" ht="16.149999999999999" hidden="1" customHeight="1" x14ac:dyDescent="0.25">
      <c r="D110" s="887"/>
      <c r="E110" s="887"/>
      <c r="F110" s="887"/>
      <c r="G110" s="887"/>
      <c r="H110" s="887"/>
      <c r="I110" s="887"/>
      <c r="J110" s="887"/>
      <c r="K110" s="887"/>
      <c r="L110" s="887"/>
      <c r="M110" s="887"/>
      <c r="N110" s="887"/>
      <c r="O110" s="887"/>
      <c r="P110" s="885"/>
      <c r="Q110" s="885"/>
      <c r="R110" s="885"/>
      <c r="S110" s="885"/>
      <c r="T110" s="887"/>
      <c r="U110" s="884"/>
      <c r="V110" s="884"/>
      <c r="W110" s="884"/>
      <c r="X110" s="884"/>
      <c r="Y110" s="884"/>
      <c r="Z110" s="884"/>
    </row>
    <row r="111" spans="4:26" s="906" customFormat="1" ht="16.149999999999999" hidden="1" customHeight="1" x14ac:dyDescent="0.25">
      <c r="D111" s="887"/>
      <c r="E111" s="887"/>
      <c r="F111" s="887"/>
      <c r="G111" s="887"/>
      <c r="H111" s="887"/>
      <c r="I111" s="887"/>
      <c r="J111" s="887"/>
      <c r="K111" s="887"/>
      <c r="L111" s="887"/>
      <c r="M111" s="887"/>
      <c r="N111" s="887"/>
      <c r="O111" s="887"/>
      <c r="P111" s="885"/>
      <c r="Q111" s="885"/>
      <c r="R111" s="885"/>
      <c r="S111" s="885"/>
      <c r="T111" s="887"/>
      <c r="U111" s="884"/>
      <c r="V111" s="884"/>
      <c r="W111" s="884"/>
      <c r="X111" s="884"/>
      <c r="Y111" s="884"/>
      <c r="Z111" s="884"/>
    </row>
    <row r="112" spans="4:26" s="906" customFormat="1" ht="16.149999999999999" hidden="1" customHeight="1" x14ac:dyDescent="0.25"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5"/>
      <c r="Q112" s="885"/>
      <c r="R112" s="885"/>
      <c r="S112" s="885"/>
      <c r="T112" s="887"/>
      <c r="U112" s="884"/>
      <c r="V112" s="884"/>
      <c r="W112" s="884"/>
      <c r="X112" s="884"/>
      <c r="Y112" s="884"/>
      <c r="Z112" s="884"/>
    </row>
    <row r="113" spans="4:26" s="906" customFormat="1" ht="16.149999999999999" hidden="1" customHeight="1" x14ac:dyDescent="0.25">
      <c r="D113" s="887"/>
      <c r="E113" s="887"/>
      <c r="F113" s="887"/>
      <c r="G113" s="887"/>
      <c r="H113" s="887"/>
      <c r="I113" s="887"/>
      <c r="J113" s="887"/>
      <c r="K113" s="887"/>
      <c r="L113" s="887"/>
      <c r="M113" s="887"/>
      <c r="N113" s="887"/>
      <c r="O113" s="887"/>
      <c r="P113" s="885"/>
      <c r="Q113" s="885"/>
      <c r="R113" s="885"/>
      <c r="S113" s="885"/>
      <c r="T113" s="887"/>
      <c r="U113" s="884"/>
      <c r="V113" s="884"/>
      <c r="W113" s="884"/>
      <c r="X113" s="884"/>
      <c r="Y113" s="884"/>
      <c r="Z113" s="884"/>
    </row>
    <row r="114" spans="4:26" s="906" customFormat="1" ht="16.149999999999999" hidden="1" customHeight="1" x14ac:dyDescent="0.25">
      <c r="D114" s="887"/>
      <c r="E114" s="887"/>
      <c r="F114" s="887"/>
      <c r="G114" s="887"/>
      <c r="H114" s="887"/>
      <c r="I114" s="887"/>
      <c r="J114" s="887"/>
      <c r="K114" s="887"/>
      <c r="L114" s="887"/>
      <c r="M114" s="887"/>
      <c r="N114" s="887"/>
      <c r="O114" s="887"/>
      <c r="P114" s="885"/>
      <c r="Q114" s="885"/>
      <c r="R114" s="885"/>
      <c r="S114" s="885"/>
      <c r="T114" s="887"/>
      <c r="U114" s="884"/>
      <c r="V114" s="884"/>
      <c r="W114" s="884"/>
      <c r="X114" s="884"/>
      <c r="Y114" s="884"/>
      <c r="Z114" s="884"/>
    </row>
    <row r="115" spans="4:26" s="906" customFormat="1" ht="16.149999999999999" hidden="1" customHeight="1" x14ac:dyDescent="0.25">
      <c r="D115" s="887"/>
      <c r="E115" s="887"/>
      <c r="F115" s="887"/>
      <c r="G115" s="887"/>
      <c r="H115" s="887"/>
      <c r="I115" s="887"/>
      <c r="J115" s="887"/>
      <c r="K115" s="887"/>
      <c r="L115" s="887"/>
      <c r="M115" s="887"/>
      <c r="N115" s="887"/>
      <c r="O115" s="887"/>
      <c r="P115" s="885"/>
      <c r="Q115" s="885"/>
      <c r="R115" s="885"/>
      <c r="S115" s="885"/>
      <c r="T115" s="887"/>
      <c r="U115" s="884"/>
      <c r="V115" s="884"/>
      <c r="W115" s="884"/>
      <c r="X115" s="884"/>
      <c r="Y115" s="884"/>
      <c r="Z115" s="884"/>
    </row>
    <row r="116" spans="4:26" s="906" customFormat="1" ht="16.149999999999999" hidden="1" customHeight="1" x14ac:dyDescent="0.25">
      <c r="D116" s="887"/>
      <c r="E116" s="887"/>
      <c r="F116" s="887"/>
      <c r="G116" s="887"/>
      <c r="H116" s="887"/>
      <c r="I116" s="887"/>
      <c r="J116" s="887"/>
      <c r="K116" s="887"/>
      <c r="L116" s="887"/>
      <c r="M116" s="887"/>
      <c r="N116" s="887"/>
      <c r="O116" s="887"/>
      <c r="P116" s="885"/>
      <c r="Q116" s="885"/>
      <c r="R116" s="885"/>
      <c r="S116" s="885"/>
      <c r="T116" s="887"/>
      <c r="U116" s="884"/>
      <c r="V116" s="884"/>
      <c r="W116" s="884"/>
      <c r="X116" s="884"/>
      <c r="Y116" s="884"/>
      <c r="Z116" s="884"/>
    </row>
    <row r="117" spans="4:26" s="906" customFormat="1" ht="16.149999999999999" hidden="1" customHeight="1" x14ac:dyDescent="0.25">
      <c r="D117" s="887"/>
      <c r="E117" s="887"/>
      <c r="F117" s="887"/>
      <c r="G117" s="887"/>
      <c r="H117" s="887"/>
      <c r="I117" s="887"/>
      <c r="J117" s="887"/>
      <c r="K117" s="887"/>
      <c r="L117" s="887"/>
      <c r="M117" s="887"/>
      <c r="N117" s="887"/>
      <c r="O117" s="887"/>
      <c r="P117" s="885"/>
      <c r="Q117" s="885"/>
      <c r="R117" s="885"/>
      <c r="S117" s="885"/>
      <c r="T117" s="887"/>
      <c r="U117" s="884"/>
      <c r="V117" s="884"/>
      <c r="W117" s="884"/>
      <c r="X117" s="884"/>
      <c r="Y117" s="884"/>
      <c r="Z117" s="884"/>
    </row>
    <row r="118" spans="4:26" s="906" customFormat="1" ht="16.149999999999999" hidden="1" customHeight="1" x14ac:dyDescent="0.25">
      <c r="D118" s="887"/>
      <c r="E118" s="887"/>
      <c r="F118" s="887"/>
      <c r="G118" s="887"/>
      <c r="H118" s="887"/>
      <c r="I118" s="887"/>
      <c r="J118" s="887"/>
      <c r="K118" s="887"/>
      <c r="L118" s="887"/>
      <c r="M118" s="887"/>
      <c r="N118" s="887"/>
      <c r="O118" s="887"/>
      <c r="P118" s="885"/>
      <c r="Q118" s="885"/>
      <c r="R118" s="885"/>
      <c r="S118" s="885"/>
      <c r="T118" s="887"/>
      <c r="U118" s="884"/>
      <c r="V118" s="884"/>
      <c r="W118" s="884"/>
      <c r="X118" s="884"/>
      <c r="Y118" s="884"/>
      <c r="Z118" s="884"/>
    </row>
    <row r="119" spans="4:26" s="906" customFormat="1" ht="16.149999999999999" hidden="1" customHeight="1" x14ac:dyDescent="0.25">
      <c r="D119" s="887"/>
      <c r="E119" s="887"/>
      <c r="F119" s="887"/>
      <c r="G119" s="887"/>
      <c r="H119" s="887"/>
      <c r="I119" s="887"/>
      <c r="J119" s="887"/>
      <c r="K119" s="887"/>
      <c r="L119" s="887"/>
      <c r="M119" s="887"/>
      <c r="N119" s="887"/>
      <c r="O119" s="887"/>
      <c r="P119" s="885"/>
      <c r="Q119" s="885"/>
      <c r="R119" s="885"/>
      <c r="S119" s="885"/>
      <c r="T119" s="887"/>
      <c r="U119" s="884"/>
      <c r="V119" s="884"/>
      <c r="W119" s="884"/>
      <c r="X119" s="884"/>
      <c r="Y119" s="884"/>
      <c r="Z119" s="884"/>
    </row>
    <row r="120" spans="4:26" s="906" customFormat="1" ht="16.149999999999999" hidden="1" customHeight="1" x14ac:dyDescent="0.25">
      <c r="D120" s="887"/>
      <c r="E120" s="887"/>
      <c r="F120" s="887"/>
      <c r="G120" s="887"/>
      <c r="H120" s="887"/>
      <c r="I120" s="887"/>
      <c r="J120" s="887"/>
      <c r="K120" s="887"/>
      <c r="L120" s="887"/>
      <c r="M120" s="887"/>
      <c r="N120" s="887"/>
      <c r="O120" s="887"/>
      <c r="P120" s="885"/>
      <c r="Q120" s="885"/>
      <c r="R120" s="885"/>
      <c r="S120" s="885"/>
      <c r="T120" s="887"/>
      <c r="U120" s="884"/>
      <c r="V120" s="884"/>
      <c r="W120" s="884"/>
      <c r="X120" s="884"/>
      <c r="Y120" s="884"/>
      <c r="Z120" s="884"/>
    </row>
    <row r="121" spans="4:26" s="906" customFormat="1" ht="16.149999999999999" hidden="1" customHeight="1" x14ac:dyDescent="0.25">
      <c r="D121" s="887"/>
      <c r="E121" s="887"/>
      <c r="F121" s="887"/>
      <c r="G121" s="887"/>
      <c r="H121" s="887"/>
      <c r="I121" s="887"/>
      <c r="J121" s="887"/>
      <c r="K121" s="887"/>
      <c r="L121" s="887"/>
      <c r="M121" s="887"/>
      <c r="N121" s="887"/>
      <c r="O121" s="887"/>
      <c r="P121" s="885"/>
      <c r="Q121" s="885"/>
      <c r="R121" s="885"/>
      <c r="S121" s="885"/>
      <c r="T121" s="887"/>
      <c r="U121" s="884"/>
      <c r="V121" s="884"/>
      <c r="W121" s="884"/>
      <c r="X121" s="884"/>
      <c r="Y121" s="884"/>
      <c r="Z121" s="884"/>
    </row>
    <row r="122" spans="4:26" s="906" customFormat="1" ht="16.149999999999999" hidden="1" customHeight="1" x14ac:dyDescent="0.25">
      <c r="D122" s="887"/>
      <c r="E122" s="887"/>
      <c r="F122" s="887"/>
      <c r="G122" s="887"/>
      <c r="H122" s="887"/>
      <c r="I122" s="887"/>
      <c r="J122" s="887"/>
      <c r="K122" s="887"/>
      <c r="L122" s="887"/>
      <c r="M122" s="887"/>
      <c r="N122" s="887"/>
      <c r="O122" s="887"/>
      <c r="P122" s="885"/>
      <c r="Q122" s="885"/>
      <c r="R122" s="885"/>
      <c r="S122" s="885"/>
      <c r="T122" s="887"/>
      <c r="U122" s="884"/>
      <c r="V122" s="884"/>
      <c r="W122" s="884"/>
      <c r="X122" s="884"/>
      <c r="Y122" s="884"/>
      <c r="Z122" s="884"/>
    </row>
    <row r="123" spans="4:26" s="906" customFormat="1" ht="16.149999999999999" hidden="1" customHeight="1" x14ac:dyDescent="0.25">
      <c r="D123" s="887"/>
      <c r="E123" s="887"/>
      <c r="F123" s="887"/>
      <c r="G123" s="887"/>
      <c r="H123" s="887"/>
      <c r="I123" s="887"/>
      <c r="J123" s="887"/>
      <c r="K123" s="887"/>
      <c r="L123" s="887"/>
      <c r="M123" s="887"/>
      <c r="N123" s="887"/>
      <c r="O123" s="887"/>
      <c r="P123" s="885"/>
      <c r="Q123" s="885"/>
      <c r="R123" s="885"/>
      <c r="S123" s="885"/>
      <c r="T123" s="887"/>
      <c r="U123" s="884"/>
      <c r="V123" s="884"/>
      <c r="W123" s="884"/>
      <c r="X123" s="884"/>
      <c r="Y123" s="884"/>
      <c r="Z123" s="884"/>
    </row>
    <row r="124" spans="4:26" s="906" customFormat="1" ht="16.149999999999999" hidden="1" customHeight="1" x14ac:dyDescent="0.25">
      <c r="D124" s="887"/>
      <c r="E124" s="887"/>
      <c r="F124" s="887"/>
      <c r="G124" s="887"/>
      <c r="H124" s="887"/>
      <c r="I124" s="887"/>
      <c r="J124" s="887"/>
      <c r="K124" s="887"/>
      <c r="L124" s="887"/>
      <c r="M124" s="887"/>
      <c r="N124" s="887"/>
      <c r="O124" s="887"/>
      <c r="P124" s="885"/>
      <c r="Q124" s="885"/>
      <c r="R124" s="885"/>
      <c r="S124" s="885"/>
      <c r="T124" s="887"/>
      <c r="U124" s="884"/>
      <c r="V124" s="884"/>
      <c r="W124" s="884"/>
      <c r="X124" s="884"/>
      <c r="Y124" s="884"/>
      <c r="Z124" s="884"/>
    </row>
    <row r="125" spans="4:26" s="906" customFormat="1" ht="16.149999999999999" hidden="1" customHeight="1" x14ac:dyDescent="0.25">
      <c r="D125" s="887"/>
      <c r="E125" s="887"/>
      <c r="F125" s="887"/>
      <c r="G125" s="887"/>
      <c r="H125" s="887"/>
      <c r="I125" s="887"/>
      <c r="J125" s="887"/>
      <c r="K125" s="887"/>
      <c r="L125" s="887"/>
      <c r="M125" s="887"/>
      <c r="N125" s="887"/>
      <c r="O125" s="887"/>
      <c r="P125" s="885"/>
      <c r="Q125" s="885"/>
      <c r="R125" s="885"/>
      <c r="S125" s="885"/>
      <c r="T125" s="887"/>
      <c r="U125" s="884"/>
      <c r="V125" s="884"/>
      <c r="W125" s="884"/>
      <c r="X125" s="884"/>
      <c r="Y125" s="884"/>
      <c r="Z125" s="884"/>
    </row>
    <row r="126" spans="4:26" s="906" customFormat="1" ht="16.149999999999999" hidden="1" customHeight="1" x14ac:dyDescent="0.25">
      <c r="D126" s="887"/>
      <c r="E126" s="887"/>
      <c r="F126" s="887"/>
      <c r="G126" s="887"/>
      <c r="H126" s="887"/>
      <c r="I126" s="887"/>
      <c r="J126" s="887"/>
      <c r="K126" s="887"/>
      <c r="L126" s="887"/>
      <c r="M126" s="887"/>
      <c r="N126" s="887"/>
      <c r="O126" s="887"/>
      <c r="P126" s="885"/>
      <c r="Q126" s="885"/>
      <c r="R126" s="885"/>
      <c r="S126" s="885"/>
      <c r="T126" s="887"/>
      <c r="U126" s="884"/>
      <c r="V126" s="884"/>
      <c r="W126" s="884"/>
      <c r="X126" s="884"/>
      <c r="Y126" s="884"/>
      <c r="Z126" s="884"/>
    </row>
    <row r="127" spans="4:26" s="906" customFormat="1" ht="16.149999999999999" hidden="1" customHeight="1" x14ac:dyDescent="0.25">
      <c r="D127" s="887"/>
      <c r="E127" s="887"/>
      <c r="F127" s="887"/>
      <c r="G127" s="887"/>
      <c r="H127" s="887"/>
      <c r="I127" s="887"/>
      <c r="J127" s="887"/>
      <c r="K127" s="887"/>
      <c r="L127" s="887"/>
      <c r="M127" s="887"/>
      <c r="N127" s="887"/>
      <c r="O127" s="887"/>
      <c r="P127" s="885"/>
      <c r="Q127" s="885"/>
      <c r="R127" s="885"/>
      <c r="S127" s="885"/>
      <c r="T127" s="887"/>
      <c r="U127" s="884"/>
      <c r="V127" s="884"/>
      <c r="W127" s="884"/>
      <c r="X127" s="884"/>
      <c r="Y127" s="884"/>
      <c r="Z127" s="884"/>
    </row>
    <row r="128" spans="4:26" s="906" customFormat="1" ht="16.149999999999999" hidden="1" customHeight="1" x14ac:dyDescent="0.25">
      <c r="D128" s="887"/>
      <c r="E128" s="887"/>
      <c r="F128" s="887"/>
      <c r="G128" s="887"/>
      <c r="H128" s="887"/>
      <c r="I128" s="887"/>
      <c r="J128" s="887"/>
      <c r="K128" s="887"/>
      <c r="L128" s="887"/>
      <c r="M128" s="887"/>
      <c r="N128" s="887"/>
      <c r="O128" s="887"/>
      <c r="P128" s="885"/>
      <c r="Q128" s="885"/>
      <c r="R128" s="885"/>
      <c r="S128" s="885"/>
      <c r="T128" s="887"/>
      <c r="U128" s="884"/>
      <c r="V128" s="884"/>
      <c r="W128" s="884"/>
      <c r="X128" s="884"/>
      <c r="Y128" s="884"/>
      <c r="Z128" s="884"/>
    </row>
    <row r="129" spans="4:26" s="906" customFormat="1" ht="15" hidden="1" x14ac:dyDescent="0.25">
      <c r="D129" s="887"/>
      <c r="E129" s="887"/>
      <c r="F129" s="887"/>
      <c r="G129" s="887"/>
      <c r="H129" s="887"/>
      <c r="I129" s="887"/>
      <c r="J129" s="887"/>
      <c r="K129" s="887"/>
      <c r="L129" s="887"/>
      <c r="M129" s="887"/>
      <c r="N129" s="887"/>
      <c r="O129" s="887"/>
      <c r="P129" s="885"/>
      <c r="Q129" s="885"/>
      <c r="R129" s="885"/>
      <c r="S129" s="885"/>
      <c r="T129" s="887"/>
      <c r="U129" s="884"/>
      <c r="V129" s="884"/>
      <c r="W129" s="884"/>
      <c r="X129" s="884"/>
      <c r="Y129" s="884"/>
      <c r="Z129" s="884"/>
    </row>
    <row r="130" spans="4:26" s="906" customFormat="1" ht="15" hidden="1" x14ac:dyDescent="0.25">
      <c r="D130" s="887"/>
      <c r="E130" s="887"/>
      <c r="F130" s="887"/>
      <c r="G130" s="887"/>
      <c r="H130" s="887"/>
      <c r="I130" s="887"/>
      <c r="J130" s="887"/>
      <c r="K130" s="887"/>
      <c r="L130" s="887"/>
      <c r="M130" s="887"/>
      <c r="N130" s="887"/>
      <c r="O130" s="887"/>
      <c r="P130" s="885"/>
      <c r="Q130" s="885"/>
      <c r="R130" s="885"/>
      <c r="S130" s="885"/>
      <c r="T130" s="887"/>
      <c r="U130" s="884"/>
      <c r="V130" s="884"/>
      <c r="W130" s="884"/>
      <c r="X130" s="884"/>
      <c r="Y130" s="884"/>
      <c r="Z130" s="884"/>
    </row>
    <row r="131" spans="4:26" s="906" customFormat="1" ht="15" hidden="1" x14ac:dyDescent="0.25">
      <c r="D131" s="887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5"/>
      <c r="Q131" s="885"/>
      <c r="R131" s="885"/>
      <c r="S131" s="885"/>
      <c r="T131" s="887"/>
      <c r="U131" s="884"/>
      <c r="V131" s="884"/>
      <c r="W131" s="884"/>
      <c r="X131" s="884"/>
      <c r="Y131" s="884"/>
      <c r="Z131" s="884"/>
    </row>
    <row r="132" spans="4:26" s="906" customFormat="1" ht="15" hidden="1" x14ac:dyDescent="0.25">
      <c r="D132" s="887"/>
      <c r="E132" s="887"/>
      <c r="F132" s="887"/>
      <c r="G132" s="887"/>
      <c r="H132" s="887"/>
      <c r="I132" s="887"/>
      <c r="J132" s="887"/>
      <c r="K132" s="887"/>
      <c r="L132" s="887"/>
      <c r="M132" s="887"/>
      <c r="N132" s="887"/>
      <c r="O132" s="887"/>
      <c r="P132" s="885"/>
      <c r="Q132" s="885"/>
      <c r="R132" s="885"/>
      <c r="S132" s="885"/>
      <c r="T132" s="887"/>
      <c r="U132" s="884"/>
      <c r="V132" s="884"/>
      <c r="W132" s="884"/>
      <c r="X132" s="884"/>
      <c r="Y132" s="884"/>
      <c r="Z132" s="884"/>
    </row>
    <row r="133" spans="4:26" s="906" customFormat="1" ht="15" hidden="1" x14ac:dyDescent="0.25">
      <c r="D133" s="887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5"/>
      <c r="Q133" s="885"/>
      <c r="R133" s="885"/>
      <c r="S133" s="885"/>
      <c r="T133" s="887"/>
      <c r="U133" s="884"/>
      <c r="V133" s="884"/>
      <c r="W133" s="884"/>
      <c r="X133" s="884"/>
      <c r="Y133" s="884"/>
      <c r="Z133" s="884"/>
    </row>
    <row r="134" spans="4:26" s="906" customFormat="1" ht="15" hidden="1" x14ac:dyDescent="0.25">
      <c r="D134" s="887"/>
      <c r="E134" s="887"/>
      <c r="F134" s="887"/>
      <c r="G134" s="887"/>
      <c r="H134" s="887"/>
      <c r="I134" s="887"/>
      <c r="J134" s="887"/>
      <c r="K134" s="887"/>
      <c r="L134" s="887"/>
      <c r="M134" s="887"/>
      <c r="N134" s="887"/>
      <c r="O134" s="887"/>
      <c r="P134" s="885"/>
      <c r="Q134" s="885"/>
      <c r="R134" s="885"/>
      <c r="S134" s="885"/>
      <c r="T134" s="887"/>
      <c r="U134" s="884"/>
      <c r="V134" s="884"/>
      <c r="W134" s="884"/>
      <c r="X134" s="884"/>
      <c r="Y134" s="884"/>
      <c r="Z134" s="884"/>
    </row>
    <row r="135" spans="4:26" s="906" customFormat="1" ht="15" hidden="1" x14ac:dyDescent="0.25">
      <c r="D135" s="887"/>
      <c r="E135" s="887"/>
      <c r="F135" s="887"/>
      <c r="G135" s="887"/>
      <c r="H135" s="887"/>
      <c r="I135" s="887"/>
      <c r="J135" s="887"/>
      <c r="K135" s="887"/>
      <c r="L135" s="887"/>
      <c r="M135" s="887"/>
      <c r="N135" s="887"/>
      <c r="O135" s="887"/>
      <c r="P135" s="885"/>
      <c r="Q135" s="885"/>
      <c r="R135" s="885"/>
      <c r="S135" s="885"/>
      <c r="T135" s="887"/>
      <c r="U135" s="884"/>
      <c r="V135" s="884"/>
      <c r="W135" s="884"/>
      <c r="X135" s="884"/>
      <c r="Y135" s="884"/>
      <c r="Z135" s="884"/>
    </row>
    <row r="136" spans="4:26" s="906" customFormat="1" ht="15" hidden="1" x14ac:dyDescent="0.25">
      <c r="D136" s="887"/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7"/>
      <c r="P136" s="885"/>
      <c r="Q136" s="885"/>
      <c r="R136" s="885"/>
      <c r="S136" s="885"/>
      <c r="T136" s="887"/>
      <c r="U136" s="884"/>
      <c r="V136" s="884"/>
      <c r="W136" s="884"/>
      <c r="X136" s="884"/>
      <c r="Y136" s="884"/>
      <c r="Z136" s="884"/>
    </row>
    <row r="137" spans="4:26" s="906" customFormat="1" ht="15" hidden="1" x14ac:dyDescent="0.25">
      <c r="D137" s="887"/>
      <c r="E137" s="887"/>
      <c r="F137" s="887"/>
      <c r="G137" s="887"/>
      <c r="H137" s="887"/>
      <c r="I137" s="887"/>
      <c r="J137" s="887"/>
      <c r="K137" s="887"/>
      <c r="L137" s="887"/>
      <c r="M137" s="887"/>
      <c r="N137" s="887"/>
      <c r="O137" s="887"/>
      <c r="P137" s="885"/>
      <c r="Q137" s="885"/>
      <c r="R137" s="885"/>
      <c r="S137" s="885"/>
      <c r="T137" s="887"/>
      <c r="U137" s="884"/>
      <c r="V137" s="884"/>
      <c r="W137" s="884"/>
      <c r="X137" s="884"/>
      <c r="Y137" s="884"/>
      <c r="Z137" s="884"/>
    </row>
    <row r="138" spans="4:26" s="906" customFormat="1" ht="15" hidden="1" x14ac:dyDescent="0.25">
      <c r="D138" s="887"/>
      <c r="E138" s="887"/>
      <c r="F138" s="887"/>
      <c r="G138" s="887"/>
      <c r="H138" s="887"/>
      <c r="I138" s="887"/>
      <c r="J138" s="887"/>
      <c r="K138" s="887"/>
      <c r="L138" s="887"/>
      <c r="M138" s="887"/>
      <c r="N138" s="887"/>
      <c r="O138" s="887"/>
      <c r="P138" s="885"/>
      <c r="Q138" s="885"/>
      <c r="R138" s="885"/>
      <c r="S138" s="885"/>
      <c r="T138" s="887"/>
      <c r="U138" s="884"/>
      <c r="V138" s="884"/>
      <c r="W138" s="884"/>
      <c r="X138" s="884"/>
      <c r="Y138" s="884"/>
      <c r="Z138" s="884"/>
    </row>
    <row r="139" spans="4:26" s="906" customFormat="1" ht="15" hidden="1" x14ac:dyDescent="0.25">
      <c r="D139" s="887"/>
      <c r="E139" s="887"/>
      <c r="F139" s="887"/>
      <c r="G139" s="887"/>
      <c r="H139" s="887"/>
      <c r="I139" s="887"/>
      <c r="J139" s="887"/>
      <c r="K139" s="887"/>
      <c r="L139" s="887"/>
      <c r="M139" s="887"/>
      <c r="N139" s="887"/>
      <c r="O139" s="887"/>
      <c r="P139" s="885"/>
      <c r="Q139" s="885"/>
      <c r="R139" s="885"/>
      <c r="S139" s="885"/>
      <c r="T139" s="887"/>
      <c r="U139" s="884"/>
      <c r="V139" s="884"/>
      <c r="W139" s="884"/>
      <c r="X139" s="884"/>
      <c r="Y139" s="884"/>
      <c r="Z139" s="884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851" priority="33" stopIfTrue="1" operator="greaterThan">
      <formula>0</formula>
    </cfRule>
  </conditionalFormatting>
  <conditionalFormatting sqref="T12:T52">
    <cfRule type="cellIs" dxfId="850" priority="31" operator="lessThan">
      <formula>1</formula>
    </cfRule>
    <cfRule type="cellIs" dxfId="849" priority="32" operator="greaterThan">
      <formula>1</formula>
    </cfRule>
  </conditionalFormatting>
  <conditionalFormatting sqref="T11">
    <cfRule type="cellIs" dxfId="848" priority="30" stopIfTrue="1" operator="greaterThan">
      <formula>0</formula>
    </cfRule>
  </conditionalFormatting>
  <conditionalFormatting sqref="T11">
    <cfRule type="cellIs" dxfId="847" priority="28" operator="lessThan">
      <formula>1</formula>
    </cfRule>
    <cfRule type="cellIs" dxfId="846" priority="29" operator="greaterThan">
      <formula>1</formula>
    </cfRule>
  </conditionalFormatting>
  <conditionalFormatting sqref="T11:T52">
    <cfRule type="cellIs" dxfId="845" priority="27" operator="lessThan">
      <formula>1</formula>
    </cfRule>
  </conditionalFormatting>
  <conditionalFormatting sqref="F51:F55 L51:L55 F11:F23 F25:F35 L25:L35 L11:L23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G11:G23 M11:M23 G25:G35 M25:M35 G51:G55 M51:M55">
    <cfRule type="cellIs" dxfId="842" priority="23" operator="lessThan">
      <formula>0</formula>
    </cfRule>
    <cfRule type="cellIs" dxfId="841" priority="24" operator="greaterThan">
      <formula>0</formula>
    </cfRule>
  </conditionalFormatting>
  <conditionalFormatting sqref="G48">
    <cfRule type="cellIs" dxfId="840" priority="21" operator="lessThan">
      <formula>0</formula>
    </cfRule>
    <cfRule type="cellIs" dxfId="839" priority="22" operator="greaterThan">
      <formula>0</formula>
    </cfRule>
  </conditionalFormatting>
  <conditionalFormatting sqref="G50 M50">
    <cfRule type="cellIs" dxfId="838" priority="19" operator="lessThan">
      <formula>0</formula>
    </cfRule>
    <cfRule type="cellIs" dxfId="837" priority="20" operator="greaterThan">
      <formula>0</formula>
    </cfRule>
  </conditionalFormatting>
  <conditionalFormatting sqref="L50">
    <cfRule type="cellIs" dxfId="836" priority="15" operator="lessThan">
      <formula>1</formula>
    </cfRule>
    <cfRule type="cellIs" dxfId="835" priority="16" operator="greaterThan">
      <formula>1</formula>
    </cfRule>
  </conditionalFormatting>
  <conditionalFormatting sqref="F50">
    <cfRule type="cellIs" dxfId="834" priority="17" operator="lessThan">
      <formula>1</formula>
    </cfRule>
    <cfRule type="cellIs" dxfId="833" priority="18" operator="greaterThan">
      <formula>1</formula>
    </cfRule>
  </conditionalFormatting>
  <conditionalFormatting sqref="F41">
    <cfRule type="cellIs" dxfId="832" priority="13" operator="lessThan">
      <formula>1</formula>
    </cfRule>
    <cfRule type="cellIs" dxfId="831" priority="14" operator="greaterThan">
      <formula>1</formula>
    </cfRule>
  </conditionalFormatting>
  <conditionalFormatting sqref="G41:G47">
    <cfRule type="cellIs" dxfId="830" priority="11" operator="lessThan">
      <formula>0</formula>
    </cfRule>
    <cfRule type="cellIs" dxfId="829" priority="12" operator="greaterThan">
      <formula>0</formula>
    </cfRule>
  </conditionalFormatting>
  <conditionalFormatting sqref="F42:F48">
    <cfRule type="cellIs" dxfId="828" priority="9" operator="lessThan">
      <formula>1</formula>
    </cfRule>
    <cfRule type="cellIs" dxfId="827" priority="10" operator="greaterThan">
      <formula>1</formula>
    </cfRule>
  </conditionalFormatting>
  <conditionalFormatting sqref="M41:M48">
    <cfRule type="cellIs" dxfId="826" priority="5" operator="lessThan">
      <formula>0</formula>
    </cfRule>
    <cfRule type="cellIs" dxfId="825" priority="6" operator="greaterThan">
      <formula>0</formula>
    </cfRule>
  </conditionalFormatting>
  <conditionalFormatting sqref="L41:L48">
    <cfRule type="cellIs" dxfId="824" priority="7" operator="lessThan">
      <formula>1</formula>
    </cfRule>
    <cfRule type="cellIs" dxfId="823" priority="8" operator="greaterThan">
      <formula>1</formula>
    </cfRule>
  </conditionalFormatting>
  <conditionalFormatting sqref="S11:S23">
    <cfRule type="cellIs" dxfId="822" priority="4" operator="lessThan">
      <formula>0</formula>
    </cfRule>
  </conditionalFormatting>
  <conditionalFormatting sqref="S25:S35">
    <cfRule type="cellIs" dxfId="821" priority="3" operator="lessThan">
      <formula>0</formula>
    </cfRule>
  </conditionalFormatting>
  <conditionalFormatting sqref="S41:S48">
    <cfRule type="cellIs" dxfId="820" priority="2" operator="lessThan">
      <formula>0</formula>
    </cfRule>
  </conditionalFormatting>
  <conditionalFormatting sqref="S50">
    <cfRule type="cellIs" dxfId="81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3" zoomScale="110" zoomScaleNormal="110" workbookViewId="0">
      <selection activeCell="A3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321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269</v>
      </c>
      <c r="C6" s="1020"/>
      <c r="D6" s="1020"/>
      <c r="E6" s="1020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234</v>
      </c>
      <c r="D7" s="1190" t="s">
        <v>229</v>
      </c>
      <c r="E7" s="1191"/>
      <c r="F7" s="1191"/>
      <c r="G7" s="1191"/>
      <c r="H7" s="1191"/>
      <c r="I7" s="1192"/>
      <c r="J7" s="1193" t="s">
        <v>230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345</v>
      </c>
      <c r="G8" s="1098" t="s">
        <v>349</v>
      </c>
      <c r="H8" s="1054" t="s">
        <v>227</v>
      </c>
      <c r="I8" s="1055"/>
      <c r="J8" s="1054" t="s">
        <v>228</v>
      </c>
      <c r="K8" s="1055"/>
      <c r="L8" s="1098" t="s">
        <v>345</v>
      </c>
      <c r="M8" s="1197" t="s">
        <v>349</v>
      </c>
      <c r="N8" s="1054" t="s">
        <v>227</v>
      </c>
      <c r="O8" s="1055"/>
      <c r="P8" s="347"/>
      <c r="Q8" s="1054"/>
      <c r="R8" s="1055"/>
      <c r="S8" s="1098" t="s">
        <v>349</v>
      </c>
      <c r="T8" s="1018"/>
    </row>
    <row r="9" spans="2:26" ht="16.149999999999999" customHeight="1" x14ac:dyDescent="0.25">
      <c r="B9" s="1007"/>
      <c r="C9" s="1010"/>
      <c r="D9" s="353" t="s">
        <v>346</v>
      </c>
      <c r="E9" s="353" t="s">
        <v>347</v>
      </c>
      <c r="F9" s="1019"/>
      <c r="G9" s="1019"/>
      <c r="H9" s="763" t="s">
        <v>346</v>
      </c>
      <c r="I9" s="713" t="s">
        <v>347</v>
      </c>
      <c r="J9" s="571" t="s">
        <v>346</v>
      </c>
      <c r="K9" s="571" t="s">
        <v>347</v>
      </c>
      <c r="L9" s="1019"/>
      <c r="M9" s="1198"/>
      <c r="N9" s="762" t="s">
        <v>346</v>
      </c>
      <c r="O9" s="713" t="s">
        <v>347</v>
      </c>
      <c r="P9" s="572"/>
      <c r="Q9" s="713" t="s">
        <v>346</v>
      </c>
      <c r="R9" s="713" t="s">
        <v>347</v>
      </c>
      <c r="S9" s="1019"/>
      <c r="T9" s="1019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2117</v>
      </c>
      <c r="E11" s="677">
        <v>2732</v>
      </c>
      <c r="F11" s="612">
        <v>1.290505432215399</v>
      </c>
      <c r="G11" s="577">
        <v>615</v>
      </c>
      <c r="H11" s="611">
        <v>5.7647795659396019E-2</v>
      </c>
      <c r="I11" s="616">
        <v>6.4125434231527556E-2</v>
      </c>
      <c r="J11" s="741">
        <v>616231.32999999996</v>
      </c>
      <c r="K11" s="677">
        <v>821723.98999999976</v>
      </c>
      <c r="L11" s="612">
        <v>1.3334667518446357</v>
      </c>
      <c r="M11" s="590">
        <v>205492.6599999998</v>
      </c>
      <c r="N11" s="611">
        <v>5.5425957620673746E-2</v>
      </c>
      <c r="O11" s="616">
        <v>6.4185751826481591E-2</v>
      </c>
      <c r="P11" s="543"/>
      <c r="Q11" s="617">
        <v>291.08707132735003</v>
      </c>
      <c r="R11" s="619">
        <v>300.77744875549041</v>
      </c>
      <c r="S11" s="681">
        <v>9.6903774281403798</v>
      </c>
      <c r="T11" s="573"/>
    </row>
    <row r="12" spans="2:26" ht="16.899999999999999" customHeight="1" x14ac:dyDescent="0.3">
      <c r="B12" s="288" t="s">
        <v>55</v>
      </c>
      <c r="C12" s="575" t="s">
        <v>341</v>
      </c>
      <c r="D12" s="741">
        <v>4955</v>
      </c>
      <c r="E12" s="735">
        <v>7509</v>
      </c>
      <c r="F12" s="612">
        <v>1.515438950554995</v>
      </c>
      <c r="G12" s="590">
        <v>2554</v>
      </c>
      <c r="H12" s="611">
        <v>0.13492906352966805</v>
      </c>
      <c r="I12" s="616">
        <v>0.17625105623885082</v>
      </c>
      <c r="J12" s="741">
        <v>1521514.8</v>
      </c>
      <c r="K12" s="735">
        <v>2399746.0100000002</v>
      </c>
      <c r="L12" s="612">
        <v>1.5772084569929916</v>
      </c>
      <c r="M12" s="590">
        <v>878231.2100000002</v>
      </c>
      <c r="N12" s="611">
        <v>0.13685025528323574</v>
      </c>
      <c r="O12" s="616">
        <v>0.18744676280468517</v>
      </c>
      <c r="P12" s="543"/>
      <c r="Q12" s="617">
        <v>307.06655903128154</v>
      </c>
      <c r="R12" s="619">
        <v>319.58263550406184</v>
      </c>
      <c r="S12" s="681">
        <v>12.516076472780298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2118</v>
      </c>
      <c r="E13" s="735">
        <v>1876</v>
      </c>
      <c r="F13" s="612">
        <v>0.8857412653446648</v>
      </c>
      <c r="G13" s="590">
        <v>-242</v>
      </c>
      <c r="H13" s="611">
        <v>5.7675026550118455E-2</v>
      </c>
      <c r="I13" s="616">
        <v>4.403342409163459E-2</v>
      </c>
      <c r="J13" s="741">
        <v>628445.72</v>
      </c>
      <c r="K13" s="735">
        <v>569185.32999999996</v>
      </c>
      <c r="L13" s="612">
        <v>0.90570324832508997</v>
      </c>
      <c r="M13" s="590">
        <v>-59260.390000000014</v>
      </c>
      <c r="N13" s="611">
        <v>5.6524561715506738E-2</v>
      </c>
      <c r="O13" s="616">
        <v>4.4459683274738072E-2</v>
      </c>
      <c r="P13" s="543"/>
      <c r="Q13" s="617">
        <v>296.71658168083098</v>
      </c>
      <c r="R13" s="619">
        <v>303.40369402985073</v>
      </c>
      <c r="S13" s="681">
        <v>6.6871123490197419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3176</v>
      </c>
      <c r="E14" s="735">
        <v>6761</v>
      </c>
      <c r="F14" s="612">
        <v>2.1287783375314859</v>
      </c>
      <c r="G14" s="590">
        <v>3585</v>
      </c>
      <c r="H14" s="611">
        <v>8.6485308934455246E-2</v>
      </c>
      <c r="I14" s="616">
        <v>0.15869401934090696</v>
      </c>
      <c r="J14" s="741">
        <v>1031849.5699999997</v>
      </c>
      <c r="K14" s="735">
        <v>1955593.5500000017</v>
      </c>
      <c r="L14" s="612">
        <v>1.895231249648146</v>
      </c>
      <c r="M14" s="590">
        <v>923743.98000000196</v>
      </c>
      <c r="N14" s="611">
        <v>9.2808086433596962E-2</v>
      </c>
      <c r="O14" s="616">
        <v>0.15275353257456711</v>
      </c>
      <c r="P14" s="543"/>
      <c r="Q14" s="617">
        <v>324.88966309823667</v>
      </c>
      <c r="R14" s="619">
        <v>289.24619878716192</v>
      </c>
      <c r="S14" s="681">
        <v>-35.643464311074752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2377</v>
      </c>
      <c r="E15" s="735">
        <v>2563</v>
      </c>
      <c r="F15" s="612">
        <v>1.0782498948254102</v>
      </c>
      <c r="G15" s="590">
        <v>186</v>
      </c>
      <c r="H15" s="611">
        <v>6.4727827247229253E-2</v>
      </c>
      <c r="I15" s="616">
        <v>6.0158670547366441E-2</v>
      </c>
      <c r="J15" s="741">
        <v>764843.17</v>
      </c>
      <c r="K15" s="735">
        <v>830962.63</v>
      </c>
      <c r="L15" s="612">
        <v>1.0864483891514649</v>
      </c>
      <c r="M15" s="590">
        <v>66119.459999999963</v>
      </c>
      <c r="N15" s="611">
        <v>6.8792615797190593E-2</v>
      </c>
      <c r="O15" s="616">
        <v>6.4907392014027079E-2</v>
      </c>
      <c r="P15" s="543"/>
      <c r="Q15" s="617">
        <v>321.76826672275979</v>
      </c>
      <c r="R15" s="619">
        <v>324.21483808037459</v>
      </c>
      <c r="S15" s="681">
        <v>2.4465713576148005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6362</v>
      </c>
      <c r="E16" s="735">
        <v>7165</v>
      </c>
      <c r="F16" s="612">
        <v>1.1262181703866709</v>
      </c>
      <c r="G16" s="590">
        <v>803</v>
      </c>
      <c r="H16" s="611">
        <v>0.17324292677613484</v>
      </c>
      <c r="I16" s="616">
        <v>0.16817669702375365</v>
      </c>
      <c r="J16" s="741">
        <v>1908763.2</v>
      </c>
      <c r="K16" s="735">
        <v>2167876.08</v>
      </c>
      <c r="L16" s="612">
        <v>1.1357490965877801</v>
      </c>
      <c r="M16" s="590">
        <v>259112.88000000012</v>
      </c>
      <c r="N16" s="611">
        <v>0.17168070346423575</v>
      </c>
      <c r="O16" s="616">
        <v>0.16933515116364778</v>
      </c>
      <c r="P16" s="543"/>
      <c r="Q16" s="617">
        <v>300.02565231059413</v>
      </c>
      <c r="R16" s="619">
        <v>302.56470062805306</v>
      </c>
      <c r="S16" s="681">
        <v>2.5390483174589349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1276</v>
      </c>
      <c r="E17" s="735">
        <v>4020</v>
      </c>
      <c r="F17" s="612">
        <v>3.1504702194357366</v>
      </c>
      <c r="G17" s="590">
        <v>2744</v>
      </c>
      <c r="H17" s="611">
        <v>3.4746616561827738E-2</v>
      </c>
      <c r="I17" s="616">
        <v>9.4357337339216973E-2</v>
      </c>
      <c r="J17" s="741">
        <v>375679.68999999948</v>
      </c>
      <c r="K17" s="735">
        <v>1184988.2000000034</v>
      </c>
      <c r="L17" s="612">
        <v>3.1542514315852559</v>
      </c>
      <c r="M17" s="590">
        <v>809308.51000000397</v>
      </c>
      <c r="N17" s="611">
        <v>3.3789918758086873E-2</v>
      </c>
      <c r="O17" s="616">
        <v>9.2560713144701282E-2</v>
      </c>
      <c r="P17" s="543"/>
      <c r="Q17" s="617">
        <v>294.41981974921589</v>
      </c>
      <c r="R17" s="619">
        <v>294.77318407960286</v>
      </c>
      <c r="S17" s="681">
        <v>0.35336433038696669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5018</v>
      </c>
      <c r="E18" s="735">
        <v>6819</v>
      </c>
      <c r="F18" s="612">
        <v>1.3589079314467916</v>
      </c>
      <c r="G18" s="590">
        <v>1801</v>
      </c>
      <c r="H18" s="611">
        <v>0.13664460964518149</v>
      </c>
      <c r="I18" s="616">
        <v>0.16005539385973147</v>
      </c>
      <c r="J18" s="741">
        <v>1495965.39</v>
      </c>
      <c r="K18" s="735">
        <v>1903451.83</v>
      </c>
      <c r="L18" s="612">
        <v>1.2723902857137626</v>
      </c>
      <c r="M18" s="590">
        <v>407486.44000000018</v>
      </c>
      <c r="N18" s="611">
        <v>0.13455225379101493</v>
      </c>
      <c r="O18" s="616">
        <v>0.14868068628986025</v>
      </c>
      <c r="P18" s="543"/>
      <c r="Q18" s="617">
        <v>298.11984655241127</v>
      </c>
      <c r="R18" s="619">
        <v>279.1394383340666</v>
      </c>
      <c r="S18" s="681">
        <v>-18.980408218344678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2124</v>
      </c>
      <c r="E19" s="735">
        <v>2266</v>
      </c>
      <c r="F19" s="612">
        <v>1.0668549905838041</v>
      </c>
      <c r="G19" s="590">
        <v>142</v>
      </c>
      <c r="H19" s="611">
        <v>5.7838411894453066E-2</v>
      </c>
      <c r="I19" s="616">
        <v>5.3187494132006387E-2</v>
      </c>
      <c r="J19" s="741">
        <v>649408.80000000005</v>
      </c>
      <c r="K19" s="735">
        <v>707673.1399999999</v>
      </c>
      <c r="L19" s="612">
        <v>1.0897190490797166</v>
      </c>
      <c r="M19" s="590">
        <v>58264.339999999851</v>
      </c>
      <c r="N19" s="611">
        <v>5.841005297035546E-2</v>
      </c>
      <c r="O19" s="616">
        <v>5.5277116271495216E-2</v>
      </c>
      <c r="P19" s="543"/>
      <c r="Q19" s="617">
        <v>305.74802259887008</v>
      </c>
      <c r="R19" s="619">
        <v>312.30059135039716</v>
      </c>
      <c r="S19" s="681">
        <v>6.5525687515270761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1025</v>
      </c>
      <c r="E20" s="735">
        <v>889</v>
      </c>
      <c r="F20" s="612">
        <v>0.8673170731707317</v>
      </c>
      <c r="G20" s="590">
        <v>-136</v>
      </c>
      <c r="H20" s="611">
        <v>2.7911662990496418E-2</v>
      </c>
      <c r="I20" s="616">
        <v>2.0866585297155196E-2</v>
      </c>
      <c r="J20" s="741">
        <v>317147.71999999997</v>
      </c>
      <c r="K20" s="735">
        <v>271704.69</v>
      </c>
      <c r="L20" s="612">
        <v>0.85671336372842288</v>
      </c>
      <c r="M20" s="590">
        <v>-45443.02999999997</v>
      </c>
      <c r="N20" s="611">
        <v>2.8525352789533279E-2</v>
      </c>
      <c r="O20" s="616">
        <v>2.1223147936122833E-2</v>
      </c>
      <c r="P20" s="543"/>
      <c r="Q20" s="617">
        <v>309.41240975609753</v>
      </c>
      <c r="R20" s="619">
        <v>305.62957255343082</v>
      </c>
      <c r="S20" s="681">
        <v>-3.7828372026667125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3464</v>
      </c>
      <c r="E21" s="735">
        <v>4</v>
      </c>
      <c r="F21" s="612">
        <v>1.1547344110854503E-3</v>
      </c>
      <c r="G21" s="590">
        <v>-3460</v>
      </c>
      <c r="H21" s="611">
        <v>9.4327805462516678E-2</v>
      </c>
      <c r="I21" s="616">
        <v>9.3887897849967135E-5</v>
      </c>
      <c r="J21" s="741">
        <v>984566.01</v>
      </c>
      <c r="K21" s="735">
        <v>-10625.09</v>
      </c>
      <c r="L21" s="612">
        <v>-1.0791648190251866E-2</v>
      </c>
      <c r="M21" s="590">
        <v>-995191.1</v>
      </c>
      <c r="N21" s="611">
        <v>8.8555241008300964E-2</v>
      </c>
      <c r="O21" s="616">
        <v>-8.2993730032639244E-4</v>
      </c>
      <c r="P21" s="543"/>
      <c r="Q21" s="617">
        <v>284.2280629330254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2711</v>
      </c>
      <c r="E22" s="735">
        <v>0</v>
      </c>
      <c r="F22" s="612">
        <v>0</v>
      </c>
      <c r="G22" s="590">
        <v>-2711</v>
      </c>
      <c r="H22" s="611">
        <v>7.3822944748522717E-2</v>
      </c>
      <c r="I22" s="616">
        <v>0</v>
      </c>
      <c r="J22" s="741">
        <v>823684.43</v>
      </c>
      <c r="K22" s="735">
        <v>0</v>
      </c>
      <c r="L22" s="612">
        <v>0</v>
      </c>
      <c r="M22" s="590">
        <v>-823684.43</v>
      </c>
      <c r="N22" s="611">
        <v>7.4085000368268872E-2</v>
      </c>
      <c r="O22" s="616">
        <v>0</v>
      </c>
      <c r="P22" s="543"/>
      <c r="Q22" s="617">
        <v>303.83047952784955</v>
      </c>
      <c r="R22" s="619"/>
      <c r="S22" s="681"/>
      <c r="T22" s="573"/>
    </row>
    <row r="23" spans="2:26" ht="18" customHeight="1" x14ac:dyDescent="0.25">
      <c r="B23" s="1202" t="s">
        <v>310</v>
      </c>
      <c r="C23" s="1202"/>
      <c r="D23" s="650">
        <v>36723</v>
      </c>
      <c r="E23" s="386">
        <v>42604</v>
      </c>
      <c r="F23" s="613">
        <v>1.1601448683386433</v>
      </c>
      <c r="G23" s="614">
        <v>5881</v>
      </c>
      <c r="H23" s="611">
        <v>1</v>
      </c>
      <c r="I23" s="616">
        <v>1</v>
      </c>
      <c r="J23" s="578">
        <v>11118099.83</v>
      </c>
      <c r="K23" s="386">
        <v>12802280.360000005</v>
      </c>
      <c r="L23" s="613">
        <v>1.1514809684884799</v>
      </c>
      <c r="M23" s="614">
        <v>1684180.5300000049</v>
      </c>
      <c r="N23" s="611">
        <v>1</v>
      </c>
      <c r="O23" s="616">
        <v>1</v>
      </c>
      <c r="P23" s="663"/>
      <c r="Q23" s="665">
        <v>302.75576151185908</v>
      </c>
      <c r="R23" s="620">
        <v>300.49479767158027</v>
      </c>
      <c r="S23" s="682">
        <v>-2.260963840278805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359</v>
      </c>
      <c r="E25" s="677">
        <v>611</v>
      </c>
      <c r="F25" s="612">
        <v>1.701949860724234</v>
      </c>
      <c r="G25" s="590">
        <v>252</v>
      </c>
      <c r="H25" s="611">
        <v>0.115545542323785</v>
      </c>
      <c r="I25" s="616">
        <v>0.16703116457080372</v>
      </c>
      <c r="J25" s="741">
        <v>104467.64</v>
      </c>
      <c r="K25" s="677">
        <v>193255.09000000029</v>
      </c>
      <c r="L25" s="612">
        <v>1.8499038553948408</v>
      </c>
      <c r="M25" s="590">
        <v>88787.450000000288</v>
      </c>
      <c r="N25" s="611">
        <v>0.11076631323423439</v>
      </c>
      <c r="O25" s="616">
        <v>0.17935017329410688</v>
      </c>
      <c r="P25" s="543"/>
      <c r="Q25" s="617">
        <v>290.99621169916435</v>
      </c>
      <c r="R25" s="619">
        <v>316.29310965630162</v>
      </c>
      <c r="S25" s="681">
        <v>25.296897957137276</v>
      </c>
      <c r="T25" s="359"/>
    </row>
    <row r="26" spans="2:26" s="266" customFormat="1" ht="16.899999999999999" customHeight="1" x14ac:dyDescent="0.3">
      <c r="B26" s="288" t="s">
        <v>55</v>
      </c>
      <c r="C26" s="588" t="s">
        <v>341</v>
      </c>
      <c r="D26" s="741">
        <v>111</v>
      </c>
      <c r="E26" s="735">
        <v>923</v>
      </c>
      <c r="F26" s="612">
        <v>8.3153153153153152</v>
      </c>
      <c r="G26" s="590">
        <v>812</v>
      </c>
      <c r="H26" s="611">
        <v>3.5725780495654974E-2</v>
      </c>
      <c r="I26" s="616">
        <v>0.25232367413887369</v>
      </c>
      <c r="J26" s="741">
        <v>30989.31</v>
      </c>
      <c r="K26" s="735">
        <v>271824.98</v>
      </c>
      <c r="L26" s="612">
        <v>8.7715725196850123</v>
      </c>
      <c r="M26" s="590">
        <v>240835.66999999998</v>
      </c>
      <c r="N26" s="611">
        <v>3.2857750193005145E-2</v>
      </c>
      <c r="O26" s="616">
        <v>0.252266873119187</v>
      </c>
      <c r="P26" s="543"/>
      <c r="Q26" s="617">
        <v>279.182972972973</v>
      </c>
      <c r="R26" s="619">
        <v>294.50160346695554</v>
      </c>
      <c r="S26" s="681">
        <v>15.318630493982539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100</v>
      </c>
      <c r="E27" s="735">
        <v>141</v>
      </c>
      <c r="F27" s="612">
        <v>1.41</v>
      </c>
      <c r="G27" s="590">
        <v>41</v>
      </c>
      <c r="H27" s="611">
        <v>3.2185387833923398E-2</v>
      </c>
      <c r="I27" s="616">
        <v>3.8545653362493167E-2</v>
      </c>
      <c r="J27" s="741">
        <v>28378.7</v>
      </c>
      <c r="K27" s="735">
        <v>38993.58</v>
      </c>
      <c r="L27" s="612">
        <v>1.3740439132166027</v>
      </c>
      <c r="M27" s="590">
        <v>10614.880000000001</v>
      </c>
      <c r="N27" s="611">
        <v>3.0089738538942465E-2</v>
      </c>
      <c r="O27" s="616">
        <v>3.6187948945394455E-2</v>
      </c>
      <c r="P27" s="543"/>
      <c r="Q27" s="617">
        <v>283.78700000000003</v>
      </c>
      <c r="R27" s="619">
        <v>276.55021276595744</v>
      </c>
      <c r="S27" s="681">
        <v>-7.2367872340425947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0</v>
      </c>
      <c r="F28" s="612" t="s">
        <v>348</v>
      </c>
      <c r="G28" s="590">
        <v>0</v>
      </c>
      <c r="H28" s="611">
        <v>0</v>
      </c>
      <c r="I28" s="616">
        <v>0</v>
      </c>
      <c r="J28" s="741">
        <v>0</v>
      </c>
      <c r="K28" s="735">
        <v>0</v>
      </c>
      <c r="L28" s="612" t="s">
        <v>348</v>
      </c>
      <c r="M28" s="590">
        <v>0</v>
      </c>
      <c r="N28" s="611">
        <v>0</v>
      </c>
      <c r="O28" s="616">
        <v>0</v>
      </c>
      <c r="P28" s="543"/>
      <c r="Q28" s="617" t="s">
        <v>348</v>
      </c>
      <c r="R28" s="619" t="s">
        <v>348</v>
      </c>
      <c r="S28" s="681" t="s">
        <v>348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32</v>
      </c>
      <c r="E29" s="735">
        <v>161</v>
      </c>
      <c r="F29" s="612">
        <v>5.03125</v>
      </c>
      <c r="G29" s="590">
        <v>129</v>
      </c>
      <c r="H29" s="611">
        <v>1.0299324106855488E-2</v>
      </c>
      <c r="I29" s="616">
        <v>4.4013121924548933E-2</v>
      </c>
      <c r="J29" s="741">
        <v>13782.42</v>
      </c>
      <c r="K29" s="735">
        <v>56972.99</v>
      </c>
      <c r="L29" s="612">
        <v>4.1337435660791062</v>
      </c>
      <c r="M29" s="590">
        <v>43190.57</v>
      </c>
      <c r="N29" s="611">
        <v>1.4613404216327437E-2</v>
      </c>
      <c r="O29" s="616">
        <v>5.2873720581348739E-2</v>
      </c>
      <c r="P29" s="543"/>
      <c r="Q29" s="617">
        <v>430.700625</v>
      </c>
      <c r="R29" s="619">
        <v>353.86950310559007</v>
      </c>
      <c r="S29" s="681">
        <v>-76.831121894409932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504</v>
      </c>
      <c r="E30" s="735">
        <v>612</v>
      </c>
      <c r="F30" s="612">
        <v>1.2142857142857142</v>
      </c>
      <c r="G30" s="590">
        <v>108</v>
      </c>
      <c r="H30" s="611">
        <v>0.16221435468297393</v>
      </c>
      <c r="I30" s="616">
        <v>0.16730453799890652</v>
      </c>
      <c r="J30" s="741">
        <v>185660.6</v>
      </c>
      <c r="K30" s="735">
        <v>184020.33</v>
      </c>
      <c r="L30" s="612">
        <v>0.99116522299292353</v>
      </c>
      <c r="M30" s="590">
        <v>-1640.2700000000186</v>
      </c>
      <c r="N30" s="611">
        <v>0.19685464489152715</v>
      </c>
      <c r="O30" s="616">
        <v>0.17077986445344692</v>
      </c>
      <c r="P30" s="543"/>
      <c r="Q30" s="617">
        <v>368.37420634920636</v>
      </c>
      <c r="R30" s="619">
        <v>300.6868137254902</v>
      </c>
      <c r="S30" s="681">
        <v>-67.687392623716164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805</v>
      </c>
      <c r="E31" s="735">
        <v>986</v>
      </c>
      <c r="F31" s="612">
        <v>1.2248447204968944</v>
      </c>
      <c r="G31" s="590">
        <v>181</v>
      </c>
      <c r="H31" s="611">
        <v>0.25909237206308339</v>
      </c>
      <c r="I31" s="616">
        <v>0.26954620010934938</v>
      </c>
      <c r="J31" s="741">
        <v>220900.05</v>
      </c>
      <c r="K31" s="735">
        <v>246580.88</v>
      </c>
      <c r="L31" s="612">
        <v>1.1162554286429542</v>
      </c>
      <c r="M31" s="590">
        <v>25680.830000000016</v>
      </c>
      <c r="N31" s="611">
        <v>0.23421878901215762</v>
      </c>
      <c r="O31" s="616">
        <v>0.22883911393492049</v>
      </c>
      <c r="P31" s="543"/>
      <c r="Q31" s="617">
        <v>274.40999999999997</v>
      </c>
      <c r="R31" s="619">
        <v>250.08202839756592</v>
      </c>
      <c r="S31" s="681">
        <v>-24.327971602434047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139</v>
      </c>
      <c r="E32" s="735">
        <v>168</v>
      </c>
      <c r="F32" s="612">
        <v>1.2086330935251799</v>
      </c>
      <c r="G32" s="590">
        <v>29</v>
      </c>
      <c r="H32" s="611">
        <v>4.4737689089153522E-2</v>
      </c>
      <c r="I32" s="616">
        <v>4.5926735921268454E-2</v>
      </c>
      <c r="J32" s="741">
        <v>55987.76</v>
      </c>
      <c r="K32" s="735">
        <v>72316.56</v>
      </c>
      <c r="L32" s="612">
        <v>1.2916494605249431</v>
      </c>
      <c r="M32" s="590">
        <v>16328.799999999996</v>
      </c>
      <c r="N32" s="611">
        <v>5.9363433130519068E-2</v>
      </c>
      <c r="O32" s="616">
        <v>6.7113303810179895E-2</v>
      </c>
      <c r="P32" s="543"/>
      <c r="Q32" s="617">
        <v>402.78964028776977</v>
      </c>
      <c r="R32" s="619">
        <v>430.45571428571429</v>
      </c>
      <c r="S32" s="681">
        <v>27.666073997944522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134</v>
      </c>
      <c r="E33" s="735">
        <v>56</v>
      </c>
      <c r="F33" s="612">
        <v>0.41791044776119401</v>
      </c>
      <c r="G33" s="590">
        <v>-78</v>
      </c>
      <c r="H33" s="611">
        <v>4.3128419697457357E-2</v>
      </c>
      <c r="I33" s="616">
        <v>1.530891197375615E-2</v>
      </c>
      <c r="J33" s="741">
        <v>35072.06</v>
      </c>
      <c r="K33" s="735">
        <v>13565.02</v>
      </c>
      <c r="L33" s="612">
        <v>0.38677568412006597</v>
      </c>
      <c r="M33" s="590">
        <v>-21507.039999999997</v>
      </c>
      <c r="N33" s="611">
        <v>3.718666166604187E-2</v>
      </c>
      <c r="O33" s="616">
        <v>1.2589001861415513E-2</v>
      </c>
      <c r="P33" s="543"/>
      <c r="Q33" s="617">
        <v>261.73179104477612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923</v>
      </c>
      <c r="E34" s="735">
        <v>0</v>
      </c>
      <c r="F34" s="612">
        <v>0</v>
      </c>
      <c r="G34" s="590">
        <v>-923</v>
      </c>
      <c r="H34" s="611">
        <v>0.29707112970711297</v>
      </c>
      <c r="I34" s="616">
        <v>0</v>
      </c>
      <c r="J34" s="741">
        <v>267896.94</v>
      </c>
      <c r="K34" s="735">
        <v>0</v>
      </c>
      <c r="L34" s="612">
        <v>0</v>
      </c>
      <c r="M34" s="590">
        <v>-267896.94</v>
      </c>
      <c r="N34" s="611">
        <v>0.28404926511724488</v>
      </c>
      <c r="O34" s="616">
        <v>0</v>
      </c>
      <c r="P34" s="543"/>
      <c r="Q34" s="617">
        <v>290.24587215601298</v>
      </c>
      <c r="R34" s="619"/>
      <c r="S34" s="681"/>
      <c r="T34" s="359"/>
    </row>
    <row r="35" spans="2:20" s="266" customFormat="1" ht="22.5" customHeight="1" x14ac:dyDescent="0.25">
      <c r="B35" s="1196" t="s">
        <v>308</v>
      </c>
      <c r="C35" s="1196"/>
      <c r="D35" s="650">
        <v>3107</v>
      </c>
      <c r="E35" s="386">
        <v>3658</v>
      </c>
      <c r="F35" s="613">
        <v>1.1773414869649179</v>
      </c>
      <c r="G35" s="614">
        <v>551</v>
      </c>
      <c r="H35" s="611">
        <v>1</v>
      </c>
      <c r="I35" s="616">
        <v>1</v>
      </c>
      <c r="J35" s="650">
        <v>943135.48</v>
      </c>
      <c r="K35" s="386">
        <v>1077529.4300000004</v>
      </c>
      <c r="L35" s="613">
        <v>1.1424969719090627</v>
      </c>
      <c r="M35" s="614">
        <v>134393.95000000042</v>
      </c>
      <c r="N35" s="611">
        <v>1</v>
      </c>
      <c r="O35" s="616">
        <v>1</v>
      </c>
      <c r="P35" s="387"/>
      <c r="Q35" s="665">
        <v>303.55181203733503</v>
      </c>
      <c r="R35" s="620">
        <v>294.56791416074367</v>
      </c>
      <c r="S35" s="682">
        <v>-8.9838978765913566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3" t="s">
        <v>84</v>
      </c>
      <c r="C37" s="1204" t="s">
        <v>232</v>
      </c>
      <c r="D37" s="1205" t="s">
        <v>229</v>
      </c>
      <c r="E37" s="1205"/>
      <c r="F37" s="1205"/>
      <c r="G37" s="1205"/>
      <c r="H37" s="1205"/>
      <c r="I37" s="1205"/>
      <c r="J37" s="1207" t="s">
        <v>230</v>
      </c>
      <c r="K37" s="1207"/>
      <c r="L37" s="1207"/>
      <c r="M37" s="1207"/>
      <c r="N37" s="1207"/>
      <c r="O37" s="1207"/>
      <c r="P37" s="795"/>
      <c r="Q37" s="1199" t="s">
        <v>245</v>
      </c>
      <c r="R37" s="1200"/>
      <c r="S37" s="1201"/>
      <c r="T37" s="359"/>
    </row>
    <row r="38" spans="2:20" s="266" customFormat="1" ht="21" customHeight="1" x14ac:dyDescent="0.25">
      <c r="B38" s="1203"/>
      <c r="C38" s="1204"/>
      <c r="D38" s="1054" t="s">
        <v>226</v>
      </c>
      <c r="E38" s="1055"/>
      <c r="F38" s="1098" t="s">
        <v>345</v>
      </c>
      <c r="G38" s="1098" t="s">
        <v>349</v>
      </c>
      <c r="H38" s="1054" t="s">
        <v>227</v>
      </c>
      <c r="I38" s="1055"/>
      <c r="J38" s="1054" t="s">
        <v>228</v>
      </c>
      <c r="K38" s="1055"/>
      <c r="L38" s="1098" t="s">
        <v>345</v>
      </c>
      <c r="M38" s="1197" t="s">
        <v>349</v>
      </c>
      <c r="N38" s="1054" t="s">
        <v>227</v>
      </c>
      <c r="O38" s="1055"/>
      <c r="P38" s="347"/>
      <c r="Q38" s="1054"/>
      <c r="R38" s="1055"/>
      <c r="S38" s="1098" t="s">
        <v>349</v>
      </c>
      <c r="T38" s="359"/>
    </row>
    <row r="39" spans="2:20" s="266" customFormat="1" ht="21" customHeight="1" x14ac:dyDescent="0.25">
      <c r="B39" s="1203"/>
      <c r="C39" s="1204"/>
      <c r="D39" s="353" t="s">
        <v>346</v>
      </c>
      <c r="E39" s="353" t="s">
        <v>347</v>
      </c>
      <c r="F39" s="1019"/>
      <c r="G39" s="1019"/>
      <c r="H39" s="353" t="s">
        <v>346</v>
      </c>
      <c r="I39" s="353" t="s">
        <v>347</v>
      </c>
      <c r="J39" s="758" t="s">
        <v>346</v>
      </c>
      <c r="K39" s="758" t="s">
        <v>347</v>
      </c>
      <c r="L39" s="1019"/>
      <c r="M39" s="1198"/>
      <c r="N39" s="713" t="s">
        <v>346</v>
      </c>
      <c r="O39" s="713" t="s">
        <v>347</v>
      </c>
      <c r="P39" s="759"/>
      <c r="Q39" s="713" t="s">
        <v>346</v>
      </c>
      <c r="R39" s="713" t="s">
        <v>347</v>
      </c>
      <c r="S39" s="1019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282</v>
      </c>
      <c r="E41" s="677">
        <v>784</v>
      </c>
      <c r="F41" s="612">
        <v>2.7801418439716312</v>
      </c>
      <c r="G41" s="649">
        <v>502</v>
      </c>
      <c r="H41" s="611">
        <v>6.5703634669151911E-2</v>
      </c>
      <c r="I41" s="616">
        <v>0.1416184971098266</v>
      </c>
      <c r="J41" s="741">
        <v>89285.54</v>
      </c>
      <c r="K41" s="735">
        <v>262041.91</v>
      </c>
      <c r="L41" s="612">
        <v>2.934875120876236</v>
      </c>
      <c r="M41" s="649">
        <v>172756.37</v>
      </c>
      <c r="N41" s="611">
        <v>6.6832075771134647E-2</v>
      </c>
      <c r="O41" s="616">
        <v>0.14644982481366403</v>
      </c>
      <c r="P41" s="627"/>
      <c r="Q41" s="617">
        <v>316.61539007092199</v>
      </c>
      <c r="R41" s="619">
        <v>334.23713010204079</v>
      </c>
      <c r="S41" s="681">
        <v>17.621740031118804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675</v>
      </c>
      <c r="E42" s="735">
        <v>967</v>
      </c>
      <c r="F42" s="612">
        <v>1.4325925925925926</v>
      </c>
      <c r="G42" s="649">
        <v>292</v>
      </c>
      <c r="H42" s="611">
        <v>0.15726933830382106</v>
      </c>
      <c r="I42" s="616">
        <v>0.17467485549132947</v>
      </c>
      <c r="J42" s="741">
        <v>207788.27</v>
      </c>
      <c r="K42" s="735">
        <v>302913.36</v>
      </c>
      <c r="L42" s="612">
        <v>1.4577981711864678</v>
      </c>
      <c r="M42" s="649">
        <v>95125.09</v>
      </c>
      <c r="N42" s="611">
        <v>0.15553382333794458</v>
      </c>
      <c r="O42" s="616">
        <v>0.16929203616978042</v>
      </c>
      <c r="P42" s="627"/>
      <c r="Q42" s="617">
        <v>307.83447407407408</v>
      </c>
      <c r="R42" s="619">
        <v>313.25063081695964</v>
      </c>
      <c r="S42" s="681">
        <v>5.4161567428855619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738</v>
      </c>
      <c r="E43" s="735">
        <v>801</v>
      </c>
      <c r="F43" s="612">
        <v>1.0853658536585367</v>
      </c>
      <c r="G43" s="649">
        <v>63</v>
      </c>
      <c r="H43" s="611">
        <v>0.17194780987884437</v>
      </c>
      <c r="I43" s="616">
        <v>0.14468930635838151</v>
      </c>
      <c r="J43" s="741">
        <v>260892.42</v>
      </c>
      <c r="K43" s="735">
        <v>293191.46000000002</v>
      </c>
      <c r="L43" s="612">
        <v>1.1238021403611496</v>
      </c>
      <c r="M43" s="649">
        <v>32299.040000000008</v>
      </c>
      <c r="N43" s="611">
        <v>0.19528337938656903</v>
      </c>
      <c r="O43" s="616">
        <v>0.16385866655399661</v>
      </c>
      <c r="P43" s="627"/>
      <c r="Q43" s="617">
        <v>353.51276422764232</v>
      </c>
      <c r="R43" s="619">
        <v>366.03178526841452</v>
      </c>
      <c r="S43" s="681">
        <v>12.519021040772202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780</v>
      </c>
      <c r="E44" s="735">
        <v>639</v>
      </c>
      <c r="F44" s="612">
        <v>0.81923076923076921</v>
      </c>
      <c r="G44" s="649">
        <v>-141</v>
      </c>
      <c r="H44" s="611">
        <v>0.18173345759552656</v>
      </c>
      <c r="I44" s="616">
        <v>0.11542630057803469</v>
      </c>
      <c r="J44" s="741">
        <v>248151.83</v>
      </c>
      <c r="K44" s="735">
        <v>207172.88</v>
      </c>
      <c r="L44" s="612">
        <v>0.83486339794471798</v>
      </c>
      <c r="M44" s="649">
        <v>-40978.949999999983</v>
      </c>
      <c r="N44" s="611">
        <v>0.1857467839171463</v>
      </c>
      <c r="O44" s="616">
        <v>0.11578465437892069</v>
      </c>
      <c r="P44" s="627"/>
      <c r="Q44" s="617">
        <v>318.14337179487177</v>
      </c>
      <c r="R44" s="619">
        <v>324.21420970266041</v>
      </c>
      <c r="S44" s="681">
        <v>6.0708379077886434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820</v>
      </c>
      <c r="E45" s="735">
        <v>1101</v>
      </c>
      <c r="F45" s="612">
        <v>1.3426829268292684</v>
      </c>
      <c r="G45" s="649">
        <v>281</v>
      </c>
      <c r="H45" s="611">
        <v>0.19105312208760486</v>
      </c>
      <c r="I45" s="616">
        <v>0.19888005780346821</v>
      </c>
      <c r="J45" s="741">
        <v>233881.53</v>
      </c>
      <c r="K45" s="735">
        <v>350724.79</v>
      </c>
      <c r="L45" s="612">
        <v>1.4995831008972791</v>
      </c>
      <c r="M45" s="649">
        <v>116843.25999999998</v>
      </c>
      <c r="N45" s="611">
        <v>0.17506516883281326</v>
      </c>
      <c r="O45" s="616">
        <v>0.19601285936783588</v>
      </c>
      <c r="P45" s="627"/>
      <c r="Q45" s="617">
        <v>285.22137804878048</v>
      </c>
      <c r="R45" s="619">
        <v>318.55112624886465</v>
      </c>
      <c r="S45" s="681">
        <v>33.329748200084168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447</v>
      </c>
      <c r="E46" s="735">
        <v>476</v>
      </c>
      <c r="F46" s="612">
        <v>1.0648769574944073</v>
      </c>
      <c r="G46" s="649">
        <v>29</v>
      </c>
      <c r="H46" s="611">
        <v>0.10414725069897483</v>
      </c>
      <c r="I46" s="616">
        <v>8.5982658959537578E-2</v>
      </c>
      <c r="J46" s="741">
        <v>117594.03</v>
      </c>
      <c r="K46" s="735">
        <v>140575.26</v>
      </c>
      <c r="L46" s="612">
        <v>1.1954285434388123</v>
      </c>
      <c r="M46" s="649">
        <v>22981.23000000001</v>
      </c>
      <c r="N46" s="611">
        <v>8.8021566797860898E-2</v>
      </c>
      <c r="O46" s="616">
        <v>7.8564616629970663E-2</v>
      </c>
      <c r="P46" s="627"/>
      <c r="Q46" s="617">
        <v>263.07389261744964</v>
      </c>
      <c r="R46" s="619">
        <v>295.32617647058828</v>
      </c>
      <c r="S46" s="681">
        <v>32.252283853138636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550</v>
      </c>
      <c r="E47" s="735">
        <v>768</v>
      </c>
      <c r="F47" s="612">
        <v>1.3963636363636365</v>
      </c>
      <c r="G47" s="649">
        <v>218</v>
      </c>
      <c r="H47" s="611">
        <v>0.12814538676607642</v>
      </c>
      <c r="I47" s="616">
        <v>0.13872832369942195</v>
      </c>
      <c r="J47" s="741">
        <v>178374.76</v>
      </c>
      <c r="K47" s="735">
        <v>232675.14</v>
      </c>
      <c r="L47" s="612">
        <v>1.3044173962728807</v>
      </c>
      <c r="M47" s="649">
        <v>54300.380000000005</v>
      </c>
      <c r="N47" s="611">
        <v>0.13351720195653136</v>
      </c>
      <c r="O47" s="616">
        <v>0.13003734208583181</v>
      </c>
      <c r="P47" s="627"/>
      <c r="Q47" s="617">
        <v>324.31774545454545</v>
      </c>
      <c r="R47" s="619">
        <v>302.96242187500002</v>
      </c>
      <c r="S47" s="681">
        <v>-21.355323579545427</v>
      </c>
      <c r="T47" s="359"/>
    </row>
    <row r="48" spans="2:20" s="266" customFormat="1" ht="18" customHeight="1" x14ac:dyDescent="0.25">
      <c r="B48" s="1196" t="s">
        <v>311</v>
      </c>
      <c r="C48" s="1196"/>
      <c r="D48" s="591">
        <v>4292</v>
      </c>
      <c r="E48" s="386">
        <v>5536</v>
      </c>
      <c r="F48" s="613">
        <v>1.2898415657036346</v>
      </c>
      <c r="G48" s="614">
        <v>1244</v>
      </c>
      <c r="H48" s="611">
        <v>1</v>
      </c>
      <c r="I48" s="616">
        <v>1</v>
      </c>
      <c r="J48" s="591">
        <v>1335968.3799999999</v>
      </c>
      <c r="K48" s="386">
        <v>1789294.7999999998</v>
      </c>
      <c r="L48" s="613">
        <v>1.3393242136464338</v>
      </c>
      <c r="M48" s="614">
        <v>453326.41999999993</v>
      </c>
      <c r="N48" s="611">
        <v>1</v>
      </c>
      <c r="O48" s="616">
        <v>1</v>
      </c>
      <c r="P48" s="387"/>
      <c r="Q48" s="665">
        <v>311.26942684063368</v>
      </c>
      <c r="R48" s="620">
        <v>323.21076589595373</v>
      </c>
      <c r="S48" s="682">
        <v>11.941339055320043</v>
      </c>
      <c r="T48" s="359"/>
    </row>
    <row r="49" spans="2:20" s="266" customFormat="1" ht="9" customHeight="1" x14ac:dyDescent="0.25"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359"/>
    </row>
    <row r="50" spans="2:20" s="266" customFormat="1" ht="18" customHeight="1" x14ac:dyDescent="0.25">
      <c r="B50" s="1202" t="s">
        <v>307</v>
      </c>
      <c r="C50" s="1202"/>
      <c r="D50" s="591">
        <v>41015</v>
      </c>
      <c r="E50" s="651">
        <v>48140</v>
      </c>
      <c r="F50" s="613">
        <v>1.1737169328294526</v>
      </c>
      <c r="G50" s="614">
        <v>7125</v>
      </c>
      <c r="H50" s="1208"/>
      <c r="I50" s="1209"/>
      <c r="J50" s="591">
        <v>12454068.210000001</v>
      </c>
      <c r="K50" s="651">
        <v>14591575.160000004</v>
      </c>
      <c r="L50" s="613">
        <v>1.1716312223409608</v>
      </c>
      <c r="M50" s="614">
        <v>2137506.9500000048</v>
      </c>
      <c r="N50" s="1208"/>
      <c r="O50" s="1209"/>
      <c r="P50" s="387">
        <v>0</v>
      </c>
      <c r="Q50" s="665">
        <v>303.6466709740339</v>
      </c>
      <c r="R50" s="620">
        <v>303.10708683007903</v>
      </c>
      <c r="S50" s="682">
        <v>-0.53958414395486898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3" t="s">
        <v>231</v>
      </c>
      <c r="C55" s="1103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818" priority="91" stopIfTrue="1" operator="greaterThan">
      <formula>0</formula>
    </cfRule>
  </conditionalFormatting>
  <conditionalFormatting sqref="T12:T52">
    <cfRule type="cellIs" dxfId="817" priority="89" operator="lessThan">
      <formula>1</formula>
    </cfRule>
    <cfRule type="cellIs" dxfId="816" priority="90" operator="greaterThan">
      <formula>1</formula>
    </cfRule>
  </conditionalFormatting>
  <conditionalFormatting sqref="T11">
    <cfRule type="cellIs" dxfId="815" priority="88" stopIfTrue="1" operator="greaterThan">
      <formula>0</formula>
    </cfRule>
  </conditionalFormatting>
  <conditionalFormatting sqref="T11">
    <cfRule type="cellIs" dxfId="814" priority="86" operator="lessThan">
      <formula>1</formula>
    </cfRule>
    <cfRule type="cellIs" dxfId="813" priority="87" operator="greaterThan">
      <formula>1</formula>
    </cfRule>
  </conditionalFormatting>
  <conditionalFormatting sqref="T11:T52">
    <cfRule type="cellIs" dxfId="812" priority="85" operator="lessThan">
      <formula>1</formula>
    </cfRule>
  </conditionalFormatting>
  <conditionalFormatting sqref="F51:F55 L51:L55 F11:F23 F25:F35 L25:L35 L11:L23">
    <cfRule type="cellIs" dxfId="811" priority="83" operator="lessThan">
      <formula>1</formula>
    </cfRule>
    <cfRule type="cellIs" dxfId="810" priority="84" operator="greaterThan">
      <formula>1</formula>
    </cfRule>
  </conditionalFormatting>
  <conditionalFormatting sqref="G11:G23 M11:M23 G25:G35 M25:M35 G51:G55 M51:M55">
    <cfRule type="cellIs" dxfId="809" priority="81" operator="lessThan">
      <formula>0</formula>
    </cfRule>
    <cfRule type="cellIs" dxfId="808" priority="82" operator="greaterThan">
      <formula>0</formula>
    </cfRule>
  </conditionalFormatting>
  <conditionalFormatting sqref="G48">
    <cfRule type="cellIs" dxfId="807" priority="61" operator="lessThan">
      <formula>0</formula>
    </cfRule>
    <cfRule type="cellIs" dxfId="806" priority="62" operator="greaterThan">
      <formula>0</formula>
    </cfRule>
  </conditionalFormatting>
  <conditionalFormatting sqref="G50 M50">
    <cfRule type="cellIs" dxfId="805" priority="33" operator="lessThan">
      <formula>0</formula>
    </cfRule>
    <cfRule type="cellIs" dxfId="804" priority="34" operator="greaterThan">
      <formula>0</formula>
    </cfRule>
  </conditionalFormatting>
  <conditionalFormatting sqref="L50">
    <cfRule type="cellIs" dxfId="803" priority="29" operator="lessThan">
      <formula>1</formula>
    </cfRule>
    <cfRule type="cellIs" dxfId="802" priority="30" operator="greaterThan">
      <formula>1</formula>
    </cfRule>
  </conditionalFormatting>
  <conditionalFormatting sqref="F50">
    <cfRule type="cellIs" dxfId="801" priority="31" operator="lessThan">
      <formula>1</formula>
    </cfRule>
    <cfRule type="cellIs" dxfId="800" priority="32" operator="greaterThan">
      <formula>1</formula>
    </cfRule>
  </conditionalFormatting>
  <conditionalFormatting sqref="F41">
    <cfRule type="cellIs" dxfId="799" priority="27" operator="lessThan">
      <formula>1</formula>
    </cfRule>
    <cfRule type="cellIs" dxfId="798" priority="28" operator="greaterThan">
      <formula>1</formula>
    </cfRule>
  </conditionalFormatting>
  <conditionalFormatting sqref="G41:G47">
    <cfRule type="cellIs" dxfId="797" priority="25" operator="lessThan">
      <formula>0</formula>
    </cfRule>
    <cfRule type="cellIs" dxfId="796" priority="26" operator="greaterThan">
      <formula>0</formula>
    </cfRule>
  </conditionalFormatting>
  <conditionalFormatting sqref="F42:F48">
    <cfRule type="cellIs" dxfId="795" priority="23" operator="lessThan">
      <formula>1</formula>
    </cfRule>
    <cfRule type="cellIs" dxfId="794" priority="24" operator="greaterThan">
      <formula>1</formula>
    </cfRule>
  </conditionalFormatting>
  <conditionalFormatting sqref="M41:M48">
    <cfRule type="cellIs" dxfId="793" priority="19" operator="lessThan">
      <formula>0</formula>
    </cfRule>
    <cfRule type="cellIs" dxfId="792" priority="20" operator="greaterThan">
      <formula>0</formula>
    </cfRule>
  </conditionalFormatting>
  <conditionalFormatting sqref="L41:L48">
    <cfRule type="cellIs" dxfId="791" priority="21" operator="lessThan">
      <formula>1</formula>
    </cfRule>
    <cfRule type="cellIs" dxfId="790" priority="22" operator="greaterThan">
      <formula>1</formula>
    </cfRule>
  </conditionalFormatting>
  <conditionalFormatting sqref="S11:S23">
    <cfRule type="cellIs" dxfId="789" priority="6" operator="lessThan">
      <formula>0</formula>
    </cfRule>
  </conditionalFormatting>
  <conditionalFormatting sqref="S25:S35">
    <cfRule type="cellIs" dxfId="788" priority="5" operator="lessThan">
      <formula>0</formula>
    </cfRule>
  </conditionalFormatting>
  <conditionalFormatting sqref="S41:S48">
    <cfRule type="cellIs" dxfId="787" priority="4" operator="lessThan">
      <formula>0</formula>
    </cfRule>
  </conditionalFormatting>
  <conditionalFormatting sqref="S50">
    <cfRule type="cellIs" dxfId="786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Normal="100" workbookViewId="0">
      <selection activeCell="F12" sqref="F12"/>
    </sheetView>
  </sheetViews>
  <sheetFormatPr defaultColWidth="0" defaultRowHeight="0" customHeight="1" zeroHeight="1" x14ac:dyDescent="0.25"/>
  <cols>
    <col min="1" max="1" width="0.85546875" style="887" customWidth="1"/>
    <col min="2" max="2" width="4.7109375" style="906" customWidth="1"/>
    <col min="3" max="3" width="15.5703125" style="906" customWidth="1"/>
    <col min="4" max="4" width="8.28515625" style="887" customWidth="1"/>
    <col min="5" max="5" width="8.42578125" style="887" customWidth="1"/>
    <col min="6" max="6" width="6.28515625" style="887" customWidth="1"/>
    <col min="7" max="7" width="7.28515625" style="887" customWidth="1"/>
    <col min="8" max="8" width="8.28515625" style="887" customWidth="1"/>
    <col min="9" max="9" width="8" style="887" customWidth="1"/>
    <col min="10" max="11" width="11.140625" style="887" customWidth="1"/>
    <col min="12" max="12" width="6.28515625" style="887" customWidth="1"/>
    <col min="13" max="13" width="9.28515625" style="887" customWidth="1"/>
    <col min="14" max="14" width="8.28515625" style="887" customWidth="1"/>
    <col min="15" max="15" width="7.7109375" style="887" customWidth="1"/>
    <col min="16" max="16" width="1.140625" style="885" customWidth="1"/>
    <col min="17" max="18" width="7.85546875" style="885" customWidth="1"/>
    <col min="19" max="19" width="7.140625" style="885" customWidth="1"/>
    <col min="20" max="20" width="5.28515625" style="887" customWidth="1"/>
    <col min="21" max="26" width="0" style="884" hidden="1" customWidth="1"/>
    <col min="27" max="16384" width="0" style="887" hidden="1"/>
  </cols>
  <sheetData>
    <row r="1" spans="2:26" s="884" customFormat="1" ht="9.75" customHeight="1" x14ac:dyDescent="0.25">
      <c r="B1" s="883"/>
      <c r="C1" s="883"/>
      <c r="P1" s="885"/>
      <c r="Q1" s="885"/>
      <c r="R1" s="885"/>
      <c r="S1" s="885"/>
    </row>
    <row r="2" spans="2:26" ht="20.25" customHeight="1" x14ac:dyDescent="0.25">
      <c r="B2" s="886"/>
      <c r="C2" s="883"/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T2" s="883"/>
    </row>
    <row r="3" spans="2:26" ht="12" customHeight="1" x14ac:dyDescent="0.25">
      <c r="B3" s="888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90"/>
      <c r="Q3" s="890"/>
      <c r="R3" s="890"/>
      <c r="S3" s="890"/>
      <c r="T3" s="889"/>
    </row>
    <row r="4" spans="2:26" s="884" customFormat="1" ht="19.5" customHeight="1" x14ac:dyDescent="0.25">
      <c r="B4" s="1180" t="s">
        <v>340</v>
      </c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  <c r="T4" s="891"/>
      <c r="U4" s="891"/>
      <c r="V4" s="891"/>
    </row>
    <row r="5" spans="2:26" s="884" customFormat="1" ht="13.15" customHeight="1" x14ac:dyDescent="0.25">
      <c r="B5" s="1181" t="s">
        <v>344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1"/>
      <c r="P5" s="1181"/>
      <c r="Q5" s="1181"/>
      <c r="R5" s="1181"/>
      <c r="S5" s="1181"/>
      <c r="T5" s="625"/>
    </row>
    <row r="6" spans="2:26" s="884" customFormat="1" ht="16.5" customHeight="1" x14ac:dyDescent="0.25">
      <c r="B6" s="1210" t="s">
        <v>312</v>
      </c>
      <c r="C6" s="1210"/>
      <c r="D6" s="1210"/>
      <c r="E6" s="1210"/>
      <c r="F6" s="1210"/>
      <c r="G6" s="1210"/>
      <c r="H6" s="892"/>
      <c r="I6" s="892"/>
      <c r="J6" s="892"/>
      <c r="K6" s="892"/>
      <c r="L6" s="892"/>
      <c r="M6" s="892"/>
      <c r="N6" s="892"/>
      <c r="O6" s="892"/>
      <c r="P6" s="893"/>
      <c r="Q6" s="893"/>
      <c r="R6" s="1183" t="s">
        <v>180</v>
      </c>
      <c r="S6" s="1183"/>
      <c r="T6" s="894"/>
    </row>
    <row r="7" spans="2:26" ht="17.25" customHeight="1" x14ac:dyDescent="0.25">
      <c r="B7" s="1029" t="s">
        <v>84</v>
      </c>
      <c r="C7" s="1032" t="s">
        <v>234</v>
      </c>
      <c r="D7" s="1184" t="s">
        <v>229</v>
      </c>
      <c r="E7" s="1185"/>
      <c r="F7" s="1185"/>
      <c r="G7" s="1185"/>
      <c r="H7" s="1185"/>
      <c r="I7" s="1186"/>
      <c r="J7" s="1187" t="s">
        <v>230</v>
      </c>
      <c r="K7" s="1188"/>
      <c r="L7" s="1188"/>
      <c r="M7" s="1188"/>
      <c r="N7" s="1188"/>
      <c r="O7" s="1189"/>
      <c r="P7" s="895"/>
      <c r="Q7" s="1177" t="s">
        <v>245</v>
      </c>
      <c r="R7" s="1178"/>
      <c r="S7" s="1179"/>
      <c r="T7" s="896"/>
    </row>
    <row r="8" spans="2:26" ht="21.6" customHeight="1" x14ac:dyDescent="0.25">
      <c r="B8" s="1029"/>
      <c r="C8" s="1032"/>
      <c r="D8" s="1163" t="s">
        <v>226</v>
      </c>
      <c r="E8" s="1164"/>
      <c r="F8" s="1165" t="s">
        <v>345</v>
      </c>
      <c r="G8" s="1165" t="s">
        <v>349</v>
      </c>
      <c r="H8" s="1163" t="s">
        <v>227</v>
      </c>
      <c r="I8" s="1164"/>
      <c r="J8" s="1163" t="s">
        <v>228</v>
      </c>
      <c r="K8" s="1164"/>
      <c r="L8" s="1165" t="s">
        <v>345</v>
      </c>
      <c r="M8" s="1175" t="s">
        <v>349</v>
      </c>
      <c r="N8" s="1163" t="s">
        <v>227</v>
      </c>
      <c r="O8" s="1164"/>
      <c r="P8" s="897"/>
      <c r="Q8" s="1163"/>
      <c r="R8" s="1164"/>
      <c r="S8" s="1165" t="s">
        <v>349</v>
      </c>
      <c r="T8" s="1043"/>
    </row>
    <row r="9" spans="2:26" ht="16.149999999999999" customHeight="1" x14ac:dyDescent="0.25">
      <c r="B9" s="1030"/>
      <c r="C9" s="1033"/>
      <c r="D9" s="898" t="s">
        <v>346</v>
      </c>
      <c r="E9" s="898" t="s">
        <v>347</v>
      </c>
      <c r="F9" s="1044"/>
      <c r="G9" s="1044"/>
      <c r="H9" s="899" t="s">
        <v>346</v>
      </c>
      <c r="I9" s="900" t="s">
        <v>347</v>
      </c>
      <c r="J9" s="878" t="s">
        <v>346</v>
      </c>
      <c r="K9" s="878" t="s">
        <v>347</v>
      </c>
      <c r="L9" s="1044"/>
      <c r="M9" s="1176"/>
      <c r="N9" s="901" t="s">
        <v>346</v>
      </c>
      <c r="O9" s="900" t="s">
        <v>347</v>
      </c>
      <c r="P9" s="879"/>
      <c r="Q9" s="900" t="s">
        <v>346</v>
      </c>
      <c r="R9" s="900" t="s">
        <v>347</v>
      </c>
      <c r="S9" s="1044"/>
      <c r="T9" s="1044"/>
    </row>
    <row r="10" spans="2:26" s="906" customFormat="1" ht="6" customHeight="1" x14ac:dyDescent="0.25">
      <c r="B10" s="902"/>
      <c r="C10" s="903"/>
      <c r="D10" s="904"/>
      <c r="E10" s="904"/>
      <c r="F10" s="905"/>
      <c r="G10" s="905"/>
      <c r="H10" s="905"/>
      <c r="I10" s="905"/>
      <c r="J10" s="904"/>
      <c r="K10" s="905"/>
      <c r="L10" s="905"/>
      <c r="M10" s="905"/>
      <c r="N10" s="905"/>
      <c r="O10" s="905"/>
      <c r="P10" s="897"/>
      <c r="Q10" s="897"/>
      <c r="R10" s="897"/>
      <c r="S10" s="897"/>
      <c r="T10" s="904"/>
      <c r="U10" s="883"/>
      <c r="V10" s="883"/>
      <c r="W10" s="883"/>
      <c r="X10" s="883"/>
      <c r="Y10" s="883"/>
      <c r="Z10" s="883"/>
    </row>
    <row r="11" spans="2:26" ht="16.899999999999999" customHeight="1" x14ac:dyDescent="0.3">
      <c r="B11" s="907" t="s">
        <v>53</v>
      </c>
      <c r="C11" s="881" t="s">
        <v>341</v>
      </c>
      <c r="D11" s="908">
        <v>4995</v>
      </c>
      <c r="E11" s="909">
        <v>7554</v>
      </c>
      <c r="F11" s="910">
        <v>1.5123123123123123</v>
      </c>
      <c r="G11" s="911">
        <v>2559</v>
      </c>
      <c r="H11" s="912">
        <v>0.13510954828239113</v>
      </c>
      <c r="I11" s="913">
        <v>0.17668108993100223</v>
      </c>
      <c r="J11" s="908">
        <v>1607123.16</v>
      </c>
      <c r="K11" s="909">
        <v>2483064.6800000002</v>
      </c>
      <c r="L11" s="910">
        <v>1.5450369590840818</v>
      </c>
      <c r="M11" s="911">
        <v>875941.52000000025</v>
      </c>
      <c r="N11" s="912">
        <v>0.14061402494084302</v>
      </c>
      <c r="O11" s="913">
        <v>0.18966509869605638</v>
      </c>
      <c r="P11" s="914"/>
      <c r="Q11" s="915">
        <v>321.74637837837838</v>
      </c>
      <c r="R11" s="916">
        <v>328.7085888271115</v>
      </c>
      <c r="S11" s="917">
        <v>6.9622104487331171</v>
      </c>
      <c r="T11" s="918"/>
    </row>
    <row r="12" spans="2:26" ht="16.899999999999999" customHeight="1" x14ac:dyDescent="0.3">
      <c r="B12" s="907" t="s">
        <v>55</v>
      </c>
      <c r="C12" s="881" t="s">
        <v>166</v>
      </c>
      <c r="D12" s="908">
        <v>6378</v>
      </c>
      <c r="E12" s="909">
        <v>7185</v>
      </c>
      <c r="F12" s="910">
        <v>1.1265286923800564</v>
      </c>
      <c r="G12" s="911">
        <v>807</v>
      </c>
      <c r="H12" s="912">
        <v>0.17251825804706519</v>
      </c>
      <c r="I12" s="913">
        <v>0.16805052040696994</v>
      </c>
      <c r="J12" s="908">
        <v>1943692.0500000003</v>
      </c>
      <c r="K12" s="909">
        <v>2223634.1100000003</v>
      </c>
      <c r="L12" s="910">
        <v>1.1440259325030424</v>
      </c>
      <c r="M12" s="911">
        <v>279942.06000000006</v>
      </c>
      <c r="N12" s="912">
        <v>0.17006186532463283</v>
      </c>
      <c r="O12" s="913">
        <v>0.16984889130518643</v>
      </c>
      <c r="P12" s="914"/>
      <c r="Q12" s="915">
        <v>304.74945907808097</v>
      </c>
      <c r="R12" s="916">
        <v>309.48282672233825</v>
      </c>
      <c r="S12" s="917">
        <v>4.733367644257271</v>
      </c>
      <c r="T12" s="918"/>
    </row>
    <row r="13" spans="2:26" ht="16.899999999999999" customHeight="1" x14ac:dyDescent="0.3">
      <c r="B13" s="907" t="s">
        <v>57</v>
      </c>
      <c r="C13" s="881" t="s">
        <v>164</v>
      </c>
      <c r="D13" s="908">
        <v>3246</v>
      </c>
      <c r="E13" s="909">
        <v>6780</v>
      </c>
      <c r="F13" s="910">
        <v>2.0887245841035118</v>
      </c>
      <c r="G13" s="911">
        <v>3534</v>
      </c>
      <c r="H13" s="912">
        <v>8.7800919664592914E-2</v>
      </c>
      <c r="I13" s="913">
        <v>0.15857794410010526</v>
      </c>
      <c r="J13" s="908">
        <v>1040554.97</v>
      </c>
      <c r="K13" s="909">
        <v>1966700.4500000128</v>
      </c>
      <c r="L13" s="910">
        <v>1.8900495473103289</v>
      </c>
      <c r="M13" s="911">
        <v>926145.48000001279</v>
      </c>
      <c r="N13" s="912">
        <v>9.1042569820161234E-2</v>
      </c>
      <c r="O13" s="913">
        <v>0.15022340656661062</v>
      </c>
      <c r="P13" s="914"/>
      <c r="Q13" s="915">
        <v>320.5653019100431</v>
      </c>
      <c r="R13" s="916">
        <v>290.07381268436768</v>
      </c>
      <c r="S13" s="917">
        <v>-30.491489225675423</v>
      </c>
      <c r="T13" s="918"/>
    </row>
    <row r="14" spans="2:26" s="884" customFormat="1" ht="16.899999999999999" customHeight="1" x14ac:dyDescent="0.3">
      <c r="B14" s="907" t="s">
        <v>59</v>
      </c>
      <c r="C14" s="881" t="s">
        <v>169</v>
      </c>
      <c r="D14" s="908">
        <v>5029</v>
      </c>
      <c r="E14" s="909">
        <v>6835</v>
      </c>
      <c r="F14" s="910">
        <v>1.3591171206999404</v>
      </c>
      <c r="G14" s="911">
        <v>1806</v>
      </c>
      <c r="H14" s="912">
        <v>0.13602921287530431</v>
      </c>
      <c r="I14" s="913">
        <v>0.15986434335165478</v>
      </c>
      <c r="J14" s="908">
        <v>1504303.75</v>
      </c>
      <c r="K14" s="909">
        <v>1906873.6300000004</v>
      </c>
      <c r="L14" s="910">
        <v>1.2676120962937174</v>
      </c>
      <c r="M14" s="911">
        <v>402569.88000000035</v>
      </c>
      <c r="N14" s="912">
        <v>0.13161791845567311</v>
      </c>
      <c r="O14" s="913">
        <v>0.14565362640286009</v>
      </c>
      <c r="P14" s="914"/>
      <c r="Q14" s="915">
        <v>299.12582024259297</v>
      </c>
      <c r="R14" s="916">
        <v>278.98663204096567</v>
      </c>
      <c r="S14" s="917">
        <v>-20.139188201627292</v>
      </c>
      <c r="T14" s="918"/>
    </row>
    <row r="15" spans="2:26" s="884" customFormat="1" ht="16.899999999999999" customHeight="1" x14ac:dyDescent="0.3">
      <c r="B15" s="907" t="s">
        <v>61</v>
      </c>
      <c r="C15" s="881" t="s">
        <v>167</v>
      </c>
      <c r="D15" s="908">
        <v>1276</v>
      </c>
      <c r="E15" s="909">
        <v>4024</v>
      </c>
      <c r="F15" s="910">
        <v>3.153605015673981</v>
      </c>
      <c r="G15" s="911">
        <v>2748</v>
      </c>
      <c r="H15" s="912">
        <v>3.4514471192859074E-2</v>
      </c>
      <c r="I15" s="913">
        <v>9.4117647058823528E-2</v>
      </c>
      <c r="J15" s="908">
        <v>375679.68999999948</v>
      </c>
      <c r="K15" s="909">
        <v>1190411.7100000035</v>
      </c>
      <c r="L15" s="910">
        <v>3.1686879586171006</v>
      </c>
      <c r="M15" s="911">
        <v>814732.02000000398</v>
      </c>
      <c r="N15" s="912">
        <v>3.2869810238705104E-2</v>
      </c>
      <c r="O15" s="913">
        <v>9.0927778194683145E-2</v>
      </c>
      <c r="P15" s="914"/>
      <c r="Q15" s="915">
        <v>294.41981974921589</v>
      </c>
      <c r="R15" s="916">
        <v>295.82795974155158</v>
      </c>
      <c r="S15" s="917">
        <v>1.4081399923356912</v>
      </c>
      <c r="T15" s="918"/>
    </row>
    <row r="16" spans="2:26" s="884" customFormat="1" ht="16.899999999999999" customHeight="1" x14ac:dyDescent="0.3">
      <c r="B16" s="907" t="s">
        <v>63</v>
      </c>
      <c r="C16" s="881" t="s">
        <v>165</v>
      </c>
      <c r="D16" s="908">
        <v>2384</v>
      </c>
      <c r="E16" s="909">
        <v>2571</v>
      </c>
      <c r="F16" s="910">
        <v>1.0784395973154361</v>
      </c>
      <c r="G16" s="911">
        <v>187</v>
      </c>
      <c r="H16" s="912">
        <v>6.4484717338382472E-2</v>
      </c>
      <c r="I16" s="913">
        <v>6.013331774061513E-2</v>
      </c>
      <c r="J16" s="908">
        <v>868215.77</v>
      </c>
      <c r="K16" s="909">
        <v>924801.63</v>
      </c>
      <c r="L16" s="910">
        <v>1.0651748815850235</v>
      </c>
      <c r="M16" s="911">
        <v>56585.859999999986</v>
      </c>
      <c r="N16" s="912">
        <v>7.5963881907353786E-2</v>
      </c>
      <c r="O16" s="913">
        <v>7.0639558381630163E-2</v>
      </c>
      <c r="P16" s="914"/>
      <c r="Q16" s="915">
        <v>364.18446728187922</v>
      </c>
      <c r="R16" s="916">
        <v>359.70502917152857</v>
      </c>
      <c r="S16" s="917">
        <v>-4.4794381103506566</v>
      </c>
      <c r="T16" s="918"/>
    </row>
    <row r="17" spans="2:26" s="884" customFormat="1" ht="16.899999999999999" customHeight="1" x14ac:dyDescent="0.3">
      <c r="B17" s="907" t="s">
        <v>65</v>
      </c>
      <c r="C17" s="977" t="s">
        <v>54</v>
      </c>
      <c r="D17" s="908">
        <v>2149</v>
      </c>
      <c r="E17" s="909">
        <v>2762</v>
      </c>
      <c r="F17" s="910">
        <v>1.285248953001396</v>
      </c>
      <c r="G17" s="911">
        <v>613</v>
      </c>
      <c r="H17" s="912">
        <v>5.812821206383554E-2</v>
      </c>
      <c r="I17" s="913">
        <v>6.460063150508713E-2</v>
      </c>
      <c r="J17" s="908">
        <v>640733.4800000001</v>
      </c>
      <c r="K17" s="909">
        <v>843832.24999999965</v>
      </c>
      <c r="L17" s="910">
        <v>1.3169785508945147</v>
      </c>
      <c r="M17" s="911">
        <v>203098.76999999955</v>
      </c>
      <c r="N17" s="912">
        <v>5.6060491056051459E-2</v>
      </c>
      <c r="O17" s="913">
        <v>6.4454836101637616E-2</v>
      </c>
      <c r="P17" s="914"/>
      <c r="Q17" s="915">
        <v>298.15424848766872</v>
      </c>
      <c r="R17" s="916">
        <v>305.51493482983335</v>
      </c>
      <c r="S17" s="917">
        <v>7.3606863421646267</v>
      </c>
      <c r="T17" s="918"/>
    </row>
    <row r="18" spans="2:26" s="884" customFormat="1" ht="16.899999999999999" customHeight="1" x14ac:dyDescent="0.3">
      <c r="B18" s="907" t="s">
        <v>66</v>
      </c>
      <c r="C18" s="881" t="s">
        <v>170</v>
      </c>
      <c r="D18" s="908">
        <v>2161</v>
      </c>
      <c r="E18" s="909">
        <v>2268</v>
      </c>
      <c r="F18" s="910">
        <v>1.049514113836187</v>
      </c>
      <c r="G18" s="911">
        <v>107</v>
      </c>
      <c r="H18" s="912">
        <v>5.8452799567216662E-2</v>
      </c>
      <c r="I18" s="913">
        <v>5.3046427318442287E-2</v>
      </c>
      <c r="J18" s="908">
        <v>656764.30000000016</v>
      </c>
      <c r="K18" s="909">
        <v>713359.03999999992</v>
      </c>
      <c r="L18" s="910">
        <v>1.0861720711676925</v>
      </c>
      <c r="M18" s="911">
        <v>56594.739999999758</v>
      </c>
      <c r="N18" s="912">
        <v>5.7463095523093165E-2</v>
      </c>
      <c r="O18" s="913">
        <v>5.4488839464030395E-2</v>
      </c>
      <c r="P18" s="914"/>
      <c r="Q18" s="915">
        <v>303.91684405367891</v>
      </c>
      <c r="R18" s="916">
        <v>314.5322045855379</v>
      </c>
      <c r="S18" s="917">
        <v>10.615360531858983</v>
      </c>
      <c r="T18" s="918"/>
    </row>
    <row r="19" spans="2:26" s="884" customFormat="1" ht="16.899999999999999" customHeight="1" x14ac:dyDescent="0.3">
      <c r="B19" s="907" t="s">
        <v>67</v>
      </c>
      <c r="C19" s="979" t="s">
        <v>163</v>
      </c>
      <c r="D19" s="908">
        <v>2118</v>
      </c>
      <c r="E19" s="909">
        <v>1875</v>
      </c>
      <c r="F19" s="910">
        <v>0.88526912181303119</v>
      </c>
      <c r="G19" s="911">
        <v>-243</v>
      </c>
      <c r="H19" s="912">
        <v>5.7289694346767651E-2</v>
      </c>
      <c r="I19" s="913">
        <v>4.3854519939188402E-2</v>
      </c>
      <c r="J19" s="908">
        <v>628675.38</v>
      </c>
      <c r="K19" s="909">
        <v>570035.32999999996</v>
      </c>
      <c r="L19" s="910">
        <v>0.90672443702185368</v>
      </c>
      <c r="M19" s="911">
        <v>-58640.050000000047</v>
      </c>
      <c r="N19" s="912">
        <v>5.50054767196647E-2</v>
      </c>
      <c r="O19" s="913">
        <v>4.3541277033785949E-2</v>
      </c>
      <c r="P19" s="914"/>
      <c r="Q19" s="915">
        <v>296.82501416430597</v>
      </c>
      <c r="R19" s="916">
        <v>304.01884266666667</v>
      </c>
      <c r="S19" s="917">
        <v>7.1938285023607023</v>
      </c>
      <c r="T19" s="918"/>
    </row>
    <row r="20" spans="2:26" s="884" customFormat="1" ht="16.899999999999999" customHeight="1" x14ac:dyDescent="0.3">
      <c r="B20" s="907" t="s">
        <v>22</v>
      </c>
      <c r="C20" s="881" t="s">
        <v>171</v>
      </c>
      <c r="D20" s="908">
        <v>1034</v>
      </c>
      <c r="E20" s="909">
        <v>897</v>
      </c>
      <c r="F20" s="910">
        <v>0.86750483558994196</v>
      </c>
      <c r="G20" s="911">
        <v>-137</v>
      </c>
      <c r="H20" s="912">
        <v>2.7968623208006492E-2</v>
      </c>
      <c r="I20" s="913">
        <v>2.0980002338907729E-2</v>
      </c>
      <c r="J20" s="908">
        <v>326167.08000000007</v>
      </c>
      <c r="K20" s="909">
        <v>279749.90999999992</v>
      </c>
      <c r="L20" s="910">
        <v>0.85768897952546241</v>
      </c>
      <c r="M20" s="911">
        <v>-46417.170000000158</v>
      </c>
      <c r="N20" s="912">
        <v>2.8537741887810237E-2</v>
      </c>
      <c r="O20" s="913">
        <v>2.1368269106209054E-2</v>
      </c>
      <c r="P20" s="914"/>
      <c r="Q20" s="915">
        <v>315.44205029013546</v>
      </c>
      <c r="R20" s="916">
        <v>311.8728093645484</v>
      </c>
      <c r="S20" s="917">
        <v>-3.569240925587053</v>
      </c>
      <c r="T20" s="918"/>
    </row>
    <row r="21" spans="2:26" s="920" customFormat="1" ht="16.899999999999999" customHeight="1" x14ac:dyDescent="0.3">
      <c r="B21" s="907" t="s">
        <v>24</v>
      </c>
      <c r="C21" s="881" t="s">
        <v>172</v>
      </c>
      <c r="D21" s="908">
        <v>2711</v>
      </c>
      <c r="E21" s="909">
        <v>0</v>
      </c>
      <c r="F21" s="910">
        <v>0</v>
      </c>
      <c r="G21" s="911">
        <v>-2711</v>
      </c>
      <c r="H21" s="912">
        <v>7.3329726805517984E-2</v>
      </c>
      <c r="I21" s="913">
        <v>0</v>
      </c>
      <c r="J21" s="908">
        <v>823684.43</v>
      </c>
      <c r="K21" s="909">
        <v>0</v>
      </c>
      <c r="L21" s="910">
        <v>0</v>
      </c>
      <c r="M21" s="911">
        <v>-823684.43</v>
      </c>
      <c r="N21" s="912">
        <v>7.2067646006298655E-2</v>
      </c>
      <c r="O21" s="913">
        <v>0</v>
      </c>
      <c r="P21" s="914"/>
      <c r="Q21" s="915">
        <v>303.83047952784955</v>
      </c>
      <c r="R21" s="916"/>
      <c r="S21" s="917"/>
      <c r="T21" s="918"/>
      <c r="U21" s="919"/>
      <c r="V21" s="919"/>
      <c r="W21" s="919"/>
      <c r="X21" s="919"/>
      <c r="Y21" s="919"/>
      <c r="Z21" s="919"/>
    </row>
    <row r="22" spans="2:26" ht="16.899999999999999" customHeight="1" x14ac:dyDescent="0.3">
      <c r="B22" s="907" t="s">
        <v>26</v>
      </c>
      <c r="C22" s="881" t="s">
        <v>71</v>
      </c>
      <c r="D22" s="908">
        <v>3489</v>
      </c>
      <c r="E22" s="909">
        <v>4</v>
      </c>
      <c r="F22" s="910">
        <v>1.1464603038119805E-3</v>
      </c>
      <c r="G22" s="911">
        <v>-3485</v>
      </c>
      <c r="H22" s="912">
        <v>9.4373816608060587E-2</v>
      </c>
      <c r="I22" s="913">
        <v>9.3556309203601915E-5</v>
      </c>
      <c r="J22" s="908">
        <v>1013729.3</v>
      </c>
      <c r="K22" s="909">
        <v>-10625.09</v>
      </c>
      <c r="L22" s="910">
        <v>-1.0481190590032269E-2</v>
      </c>
      <c r="M22" s="911">
        <v>-1024354.39</v>
      </c>
      <c r="N22" s="912">
        <v>8.8695478119712581E-2</v>
      </c>
      <c r="O22" s="913">
        <v>-8.1158125268991448E-4</v>
      </c>
      <c r="P22" s="914"/>
      <c r="Q22" s="915">
        <v>290.55010031527661</v>
      </c>
      <c r="R22" s="916"/>
      <c r="S22" s="917"/>
      <c r="T22" s="918"/>
    </row>
    <row r="23" spans="2:26" ht="18" customHeight="1" x14ac:dyDescent="0.25">
      <c r="B23" s="1167" t="s">
        <v>310</v>
      </c>
      <c r="C23" s="1167"/>
      <c r="D23" s="815">
        <v>36970</v>
      </c>
      <c r="E23" s="824">
        <v>42755</v>
      </c>
      <c r="F23" s="921">
        <v>1.1564782255883148</v>
      </c>
      <c r="G23" s="922">
        <v>5785</v>
      </c>
      <c r="H23" s="912">
        <v>1</v>
      </c>
      <c r="I23" s="913">
        <v>1</v>
      </c>
      <c r="J23" s="815">
        <v>11429323.360000001</v>
      </c>
      <c r="K23" s="824">
        <v>13091837.650000017</v>
      </c>
      <c r="L23" s="921">
        <v>1.1454604299514732</v>
      </c>
      <c r="M23" s="922">
        <v>1662514.2900000159</v>
      </c>
      <c r="N23" s="912">
        <v>1</v>
      </c>
      <c r="O23" s="913">
        <v>1</v>
      </c>
      <c r="P23" s="923"/>
      <c r="Q23" s="924">
        <v>309.15129456315935</v>
      </c>
      <c r="R23" s="925">
        <v>306.2060028066897</v>
      </c>
      <c r="S23" s="926">
        <v>-2.9452917564696577</v>
      </c>
      <c r="T23" s="927"/>
    </row>
    <row r="24" spans="2:26" s="883" customFormat="1" ht="7.15" customHeight="1" x14ac:dyDescent="0.25">
      <c r="B24" s="928"/>
      <c r="C24" s="928"/>
      <c r="D24" s="929"/>
      <c r="E24" s="929"/>
      <c r="F24" s="929"/>
      <c r="G24" s="929"/>
      <c r="H24" s="930"/>
      <c r="I24" s="931"/>
      <c r="J24" s="929"/>
      <c r="K24" s="929"/>
      <c r="L24" s="929"/>
      <c r="M24" s="929"/>
      <c r="N24" s="930"/>
      <c r="O24" s="931"/>
      <c r="P24" s="932"/>
      <c r="Q24" s="933"/>
      <c r="R24" s="934"/>
      <c r="S24" s="934"/>
      <c r="T24" s="935"/>
    </row>
    <row r="25" spans="2:26" s="883" customFormat="1" ht="16.899999999999999" customHeight="1" x14ac:dyDescent="0.3">
      <c r="B25" s="907" t="s">
        <v>53</v>
      </c>
      <c r="C25" s="881" t="s">
        <v>341</v>
      </c>
      <c r="D25" s="908">
        <v>111</v>
      </c>
      <c r="E25" s="909">
        <v>923</v>
      </c>
      <c r="F25" s="910">
        <v>8.3153153153153152</v>
      </c>
      <c r="G25" s="911">
        <v>812</v>
      </c>
      <c r="H25" s="912">
        <v>3.5599743425272612E-2</v>
      </c>
      <c r="I25" s="913">
        <v>0.25088339222614842</v>
      </c>
      <c r="J25" s="908">
        <v>30989.31</v>
      </c>
      <c r="K25" s="909">
        <v>271824.98</v>
      </c>
      <c r="L25" s="910">
        <v>8.7715725196850123</v>
      </c>
      <c r="M25" s="911">
        <v>240835.66999999998</v>
      </c>
      <c r="N25" s="912">
        <v>3.1622808779597417E-2</v>
      </c>
      <c r="O25" s="913">
        <v>0.24666746848913032</v>
      </c>
      <c r="P25" s="914"/>
      <c r="Q25" s="915">
        <v>279.182972972973</v>
      </c>
      <c r="R25" s="916">
        <v>294.50160346695554</v>
      </c>
      <c r="S25" s="917">
        <v>15.318630493982539</v>
      </c>
      <c r="T25" s="935"/>
    </row>
    <row r="26" spans="2:26" s="883" customFormat="1" ht="16.899999999999999" customHeight="1" x14ac:dyDescent="0.3">
      <c r="B26" s="907" t="s">
        <v>55</v>
      </c>
      <c r="C26" s="881" t="s">
        <v>169</v>
      </c>
      <c r="D26" s="908">
        <v>805</v>
      </c>
      <c r="E26" s="909">
        <v>986</v>
      </c>
      <c r="F26" s="910">
        <v>1.2248447204968944</v>
      </c>
      <c r="G26" s="911">
        <v>181</v>
      </c>
      <c r="H26" s="912">
        <v>0.2581783194355356</v>
      </c>
      <c r="I26" s="913">
        <v>0.26800761076379453</v>
      </c>
      <c r="J26" s="908">
        <v>220900.05</v>
      </c>
      <c r="K26" s="909">
        <v>246580.88</v>
      </c>
      <c r="L26" s="910">
        <v>1.1162554286429542</v>
      </c>
      <c r="M26" s="911">
        <v>25680.830000000016</v>
      </c>
      <c r="N26" s="912">
        <v>0.2254157979172014</v>
      </c>
      <c r="O26" s="913">
        <v>0.2237597201236694</v>
      </c>
      <c r="P26" s="914"/>
      <c r="Q26" s="915">
        <v>274.40999999999997</v>
      </c>
      <c r="R26" s="916">
        <v>250.08202839756592</v>
      </c>
      <c r="S26" s="917">
        <v>-24.327971602434047</v>
      </c>
      <c r="T26" s="935"/>
    </row>
    <row r="27" spans="2:26" s="883" customFormat="1" ht="16.899999999999999" customHeight="1" x14ac:dyDescent="0.3">
      <c r="B27" s="907" t="s">
        <v>57</v>
      </c>
      <c r="C27" s="977" t="s">
        <v>54</v>
      </c>
      <c r="D27" s="908">
        <v>359</v>
      </c>
      <c r="E27" s="909">
        <v>620</v>
      </c>
      <c r="F27" s="910">
        <v>1.7270194986072422</v>
      </c>
      <c r="G27" s="911">
        <v>261</v>
      </c>
      <c r="H27" s="912">
        <v>0.11513790891597178</v>
      </c>
      <c r="I27" s="913">
        <v>0.1685240554498505</v>
      </c>
      <c r="J27" s="908">
        <v>103749.09</v>
      </c>
      <c r="K27" s="909">
        <v>198657.07999999996</v>
      </c>
      <c r="L27" s="910">
        <v>1.9147838308750464</v>
      </c>
      <c r="M27" s="911">
        <v>94907.989999999962</v>
      </c>
      <c r="N27" s="912">
        <v>0.10586998013596439</v>
      </c>
      <c r="O27" s="913">
        <v>0.1802712871386678</v>
      </c>
      <c r="P27" s="914"/>
      <c r="Q27" s="915">
        <v>288.99467966573815</v>
      </c>
      <c r="R27" s="916">
        <v>320.41464516129025</v>
      </c>
      <c r="S27" s="917">
        <v>31.419965495552105</v>
      </c>
      <c r="T27" s="935"/>
    </row>
    <row r="28" spans="2:26" s="883" customFormat="1" ht="16.899999999999999" customHeight="1" x14ac:dyDescent="0.3">
      <c r="B28" s="907" t="s">
        <v>59</v>
      </c>
      <c r="C28" s="979" t="s">
        <v>166</v>
      </c>
      <c r="D28" s="908">
        <v>506</v>
      </c>
      <c r="E28" s="909">
        <v>616</v>
      </c>
      <c r="F28" s="910">
        <v>1.2173913043478262</v>
      </c>
      <c r="G28" s="911">
        <v>110</v>
      </c>
      <c r="H28" s="912">
        <v>0.16228351507376523</v>
      </c>
      <c r="I28" s="913">
        <v>0.16743680347920631</v>
      </c>
      <c r="J28" s="908">
        <v>189095.5</v>
      </c>
      <c r="K28" s="909">
        <v>190998.22999999998</v>
      </c>
      <c r="L28" s="910">
        <v>1.0100622701227686</v>
      </c>
      <c r="M28" s="911">
        <v>1902.7299999999814</v>
      </c>
      <c r="N28" s="912">
        <v>0.19296108359890438</v>
      </c>
      <c r="O28" s="913">
        <v>0.17332126679455531</v>
      </c>
      <c r="P28" s="914"/>
      <c r="Q28" s="915">
        <v>373.70652173913044</v>
      </c>
      <c r="R28" s="916">
        <v>310.06206168831164</v>
      </c>
      <c r="S28" s="917">
        <v>-63.644460050818793</v>
      </c>
      <c r="T28" s="935"/>
    </row>
    <row r="29" spans="2:26" s="883" customFormat="1" ht="16.899999999999999" customHeight="1" x14ac:dyDescent="0.3">
      <c r="B29" s="907" t="s">
        <v>61</v>
      </c>
      <c r="C29" s="881" t="s">
        <v>171</v>
      </c>
      <c r="D29" s="908">
        <v>148</v>
      </c>
      <c r="E29" s="909">
        <v>175</v>
      </c>
      <c r="F29" s="910">
        <v>1.1824324324324325</v>
      </c>
      <c r="G29" s="911">
        <v>27</v>
      </c>
      <c r="H29" s="912">
        <v>4.7466324567030149E-2</v>
      </c>
      <c r="I29" s="913">
        <v>4.756727371568361E-2</v>
      </c>
      <c r="J29" s="908">
        <v>90102.959999999992</v>
      </c>
      <c r="K29" s="909">
        <v>83646.820000000007</v>
      </c>
      <c r="L29" s="910">
        <v>0.92834708204924699</v>
      </c>
      <c r="M29" s="911">
        <v>-6456.1399999999849</v>
      </c>
      <c r="N29" s="912">
        <v>9.1944889207139974E-2</v>
      </c>
      <c r="O29" s="913">
        <v>7.5905273078897897E-2</v>
      </c>
      <c r="P29" s="914"/>
      <c r="Q29" s="915">
        <v>608.80378378378373</v>
      </c>
      <c r="R29" s="916">
        <v>477.98182857142859</v>
      </c>
      <c r="S29" s="917">
        <v>-130.82195521235514</v>
      </c>
      <c r="T29" s="935"/>
    </row>
    <row r="30" spans="2:26" s="883" customFormat="1" ht="16.899999999999999" customHeight="1" x14ac:dyDescent="0.3">
      <c r="B30" s="907" t="s">
        <v>63</v>
      </c>
      <c r="C30" s="881" t="s">
        <v>165</v>
      </c>
      <c r="D30" s="908">
        <v>32</v>
      </c>
      <c r="E30" s="909">
        <v>161</v>
      </c>
      <c r="F30" s="910">
        <v>5.03125</v>
      </c>
      <c r="G30" s="911">
        <v>129</v>
      </c>
      <c r="H30" s="912">
        <v>1.0262989095574085E-2</v>
      </c>
      <c r="I30" s="913">
        <v>4.3761891818428919E-2</v>
      </c>
      <c r="J30" s="908">
        <v>13782.42</v>
      </c>
      <c r="K30" s="909">
        <v>56972.99</v>
      </c>
      <c r="L30" s="910">
        <v>4.1337435660791062</v>
      </c>
      <c r="M30" s="911">
        <v>43190.57</v>
      </c>
      <c r="N30" s="912">
        <v>1.406416703631346E-2</v>
      </c>
      <c r="O30" s="913">
        <v>5.170011680146739E-2</v>
      </c>
      <c r="P30" s="914"/>
      <c r="Q30" s="915">
        <v>430.700625</v>
      </c>
      <c r="R30" s="916">
        <v>353.86950310559007</v>
      </c>
      <c r="S30" s="917">
        <v>-76.831121894409932</v>
      </c>
      <c r="T30" s="935"/>
    </row>
    <row r="31" spans="2:26" s="883" customFormat="1" ht="16.899999999999999" customHeight="1" x14ac:dyDescent="0.3">
      <c r="B31" s="907" t="s">
        <v>65</v>
      </c>
      <c r="C31" s="881" t="s">
        <v>163</v>
      </c>
      <c r="D31" s="908">
        <v>100</v>
      </c>
      <c r="E31" s="909">
        <v>141</v>
      </c>
      <c r="F31" s="910">
        <v>1.41</v>
      </c>
      <c r="G31" s="911">
        <v>41</v>
      </c>
      <c r="H31" s="912">
        <v>3.2071840923669021E-2</v>
      </c>
      <c r="I31" s="913">
        <v>3.832563196520794E-2</v>
      </c>
      <c r="J31" s="908">
        <v>28378.7</v>
      </c>
      <c r="K31" s="909">
        <v>38993.58</v>
      </c>
      <c r="L31" s="910">
        <v>1.3740439132166027</v>
      </c>
      <c r="M31" s="911">
        <v>10614.880000000001</v>
      </c>
      <c r="N31" s="912">
        <v>2.8958831400684986E-2</v>
      </c>
      <c r="O31" s="913">
        <v>3.5384708447061722E-2</v>
      </c>
      <c r="P31" s="914"/>
      <c r="Q31" s="915">
        <v>283.78700000000003</v>
      </c>
      <c r="R31" s="916">
        <v>276.55021276595744</v>
      </c>
      <c r="S31" s="917">
        <v>-7.2367872340425947</v>
      </c>
      <c r="T31" s="935"/>
    </row>
    <row r="32" spans="2:26" s="883" customFormat="1" ht="16.899999999999999" customHeight="1" x14ac:dyDescent="0.3">
      <c r="B32" s="907" t="s">
        <v>66</v>
      </c>
      <c r="C32" s="881" t="s">
        <v>71</v>
      </c>
      <c r="D32" s="908">
        <v>134</v>
      </c>
      <c r="E32" s="909">
        <v>57</v>
      </c>
      <c r="F32" s="910">
        <v>0.42537313432835822</v>
      </c>
      <c r="G32" s="911">
        <v>-77</v>
      </c>
      <c r="H32" s="912">
        <v>4.2976266837716486E-2</v>
      </c>
      <c r="I32" s="913">
        <v>1.5493340581679805E-2</v>
      </c>
      <c r="J32" s="908">
        <v>35072.06</v>
      </c>
      <c r="K32" s="909">
        <v>14315.02</v>
      </c>
      <c r="L32" s="910">
        <v>0.40816022782807743</v>
      </c>
      <c r="M32" s="911">
        <v>-20757.039999999997</v>
      </c>
      <c r="N32" s="912">
        <v>3.5789020371430259E-2</v>
      </c>
      <c r="O32" s="913">
        <v>1.2990159126549999E-2</v>
      </c>
      <c r="P32" s="914"/>
      <c r="Q32" s="915">
        <v>261.73179104477612</v>
      </c>
      <c r="R32" s="916">
        <v>251.14070175438599</v>
      </c>
      <c r="S32" s="917">
        <v>-10.59108929039013</v>
      </c>
      <c r="T32" s="935"/>
    </row>
    <row r="33" spans="2:20" s="883" customFormat="1" ht="16.899999999999999" customHeight="1" x14ac:dyDescent="0.3">
      <c r="B33" s="907" t="s">
        <v>67</v>
      </c>
      <c r="C33" s="881" t="s">
        <v>172</v>
      </c>
      <c r="D33" s="908">
        <v>923</v>
      </c>
      <c r="E33" s="909">
        <v>0</v>
      </c>
      <c r="F33" s="910">
        <v>0</v>
      </c>
      <c r="G33" s="911">
        <v>-923</v>
      </c>
      <c r="H33" s="912">
        <v>0.29602309172546504</v>
      </c>
      <c r="I33" s="913">
        <v>0</v>
      </c>
      <c r="J33" s="908">
        <v>267896.94</v>
      </c>
      <c r="K33" s="909">
        <v>0</v>
      </c>
      <c r="L33" s="910">
        <v>0</v>
      </c>
      <c r="M33" s="911">
        <v>-267896.94</v>
      </c>
      <c r="N33" s="912">
        <v>0.27337342155276395</v>
      </c>
      <c r="O33" s="913">
        <v>0</v>
      </c>
      <c r="P33" s="914"/>
      <c r="Q33" s="915">
        <v>290.24587215601298</v>
      </c>
      <c r="R33" s="916" t="s">
        <v>348</v>
      </c>
      <c r="S33" s="917" t="e">
        <v>#VALUE!</v>
      </c>
      <c r="T33" s="935"/>
    </row>
    <row r="34" spans="2:20" s="883" customFormat="1" ht="16.899999999999999" customHeight="1" x14ac:dyDescent="0.3">
      <c r="B34" s="907" t="s">
        <v>22</v>
      </c>
      <c r="C34" s="881" t="s">
        <v>164</v>
      </c>
      <c r="D34" s="908">
        <v>0</v>
      </c>
      <c r="E34" s="909">
        <v>0</v>
      </c>
      <c r="F34" s="910" t="s">
        <v>348</v>
      </c>
      <c r="G34" s="911">
        <v>0</v>
      </c>
      <c r="H34" s="912">
        <v>0</v>
      </c>
      <c r="I34" s="913">
        <v>0</v>
      </c>
      <c r="J34" s="908">
        <v>0</v>
      </c>
      <c r="K34" s="909">
        <v>0</v>
      </c>
      <c r="L34" s="910" t="s">
        <v>348</v>
      </c>
      <c r="M34" s="911">
        <v>0</v>
      </c>
      <c r="N34" s="912">
        <v>0</v>
      </c>
      <c r="O34" s="913">
        <v>0</v>
      </c>
      <c r="P34" s="914"/>
      <c r="Q34" s="915" t="s">
        <v>348</v>
      </c>
      <c r="R34" s="916" t="s">
        <v>348</v>
      </c>
      <c r="S34" s="917" t="s">
        <v>348</v>
      </c>
      <c r="T34" s="935"/>
    </row>
    <row r="35" spans="2:20" s="883" customFormat="1" ht="22.5" customHeight="1" x14ac:dyDescent="0.25">
      <c r="B35" s="1170" t="s">
        <v>308</v>
      </c>
      <c r="C35" s="1170"/>
      <c r="D35" s="815">
        <v>3118</v>
      </c>
      <c r="E35" s="824">
        <v>3679</v>
      </c>
      <c r="F35" s="921">
        <v>1.1799230275817831</v>
      </c>
      <c r="G35" s="922">
        <v>561</v>
      </c>
      <c r="H35" s="912">
        <v>1</v>
      </c>
      <c r="I35" s="913">
        <v>1</v>
      </c>
      <c r="J35" s="815">
        <v>979967.0299999998</v>
      </c>
      <c r="K35" s="824">
        <v>1101989.58</v>
      </c>
      <c r="L35" s="921">
        <v>1.1245169952299316</v>
      </c>
      <c r="M35" s="922">
        <v>122022.55000000028</v>
      </c>
      <c r="N35" s="912">
        <v>1</v>
      </c>
      <c r="O35" s="913">
        <v>1</v>
      </c>
      <c r="P35" s="823"/>
      <c r="Q35" s="924">
        <v>314.29346696600379</v>
      </c>
      <c r="R35" s="925">
        <v>299.53508562109272</v>
      </c>
      <c r="S35" s="926">
        <v>-14.758381344911072</v>
      </c>
      <c r="T35" s="935"/>
    </row>
    <row r="36" spans="2:20" s="883" customFormat="1" ht="18" customHeight="1" x14ac:dyDescent="0.25">
      <c r="B36" s="936"/>
      <c r="C36" s="972" t="s">
        <v>342</v>
      </c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935"/>
    </row>
    <row r="37" spans="2:20" s="883" customFormat="1" ht="21" customHeight="1" x14ac:dyDescent="0.25">
      <c r="B37" s="1171" t="s">
        <v>84</v>
      </c>
      <c r="C37" s="1172" t="s">
        <v>232</v>
      </c>
      <c r="D37" s="1173" t="s">
        <v>229</v>
      </c>
      <c r="E37" s="1173"/>
      <c r="F37" s="1173"/>
      <c r="G37" s="1173"/>
      <c r="H37" s="1173"/>
      <c r="I37" s="1173"/>
      <c r="J37" s="1174" t="s">
        <v>230</v>
      </c>
      <c r="K37" s="1174"/>
      <c r="L37" s="1174"/>
      <c r="M37" s="1174"/>
      <c r="N37" s="1174"/>
      <c r="O37" s="1174"/>
      <c r="P37" s="937"/>
      <c r="Q37" s="1177" t="s">
        <v>245</v>
      </c>
      <c r="R37" s="1178"/>
      <c r="S37" s="1179"/>
      <c r="T37" s="935"/>
    </row>
    <row r="38" spans="2:20" s="883" customFormat="1" ht="21" customHeight="1" x14ac:dyDescent="0.25">
      <c r="B38" s="1171"/>
      <c r="C38" s="1172"/>
      <c r="D38" s="1163" t="s">
        <v>226</v>
      </c>
      <c r="E38" s="1164"/>
      <c r="F38" s="1165" t="s">
        <v>345</v>
      </c>
      <c r="G38" s="1165" t="s">
        <v>349</v>
      </c>
      <c r="H38" s="1163" t="s">
        <v>227</v>
      </c>
      <c r="I38" s="1164"/>
      <c r="J38" s="1163" t="s">
        <v>228</v>
      </c>
      <c r="K38" s="1164"/>
      <c r="L38" s="1165" t="s">
        <v>345</v>
      </c>
      <c r="M38" s="1175" t="s">
        <v>349</v>
      </c>
      <c r="N38" s="1163" t="s">
        <v>227</v>
      </c>
      <c r="O38" s="1164"/>
      <c r="P38" s="897"/>
      <c r="Q38" s="1163"/>
      <c r="R38" s="1164"/>
      <c r="S38" s="1165" t="s">
        <v>349</v>
      </c>
      <c r="T38" s="935"/>
    </row>
    <row r="39" spans="2:20" s="883" customFormat="1" ht="21" customHeight="1" x14ac:dyDescent="0.25">
      <c r="B39" s="1171"/>
      <c r="C39" s="1172"/>
      <c r="D39" s="898" t="s">
        <v>346</v>
      </c>
      <c r="E39" s="898" t="s">
        <v>347</v>
      </c>
      <c r="F39" s="1044"/>
      <c r="G39" s="1044"/>
      <c r="H39" s="898" t="s">
        <v>346</v>
      </c>
      <c r="I39" s="898" t="s">
        <v>347</v>
      </c>
      <c r="J39" s="878" t="s">
        <v>346</v>
      </c>
      <c r="K39" s="878" t="s">
        <v>347</v>
      </c>
      <c r="L39" s="1044"/>
      <c r="M39" s="1176"/>
      <c r="N39" s="900" t="s">
        <v>346</v>
      </c>
      <c r="O39" s="900" t="s">
        <v>347</v>
      </c>
      <c r="P39" s="879"/>
      <c r="Q39" s="900" t="s">
        <v>346</v>
      </c>
      <c r="R39" s="900" t="s">
        <v>347</v>
      </c>
      <c r="S39" s="1044"/>
      <c r="T39" s="935"/>
    </row>
    <row r="40" spans="2:20" s="883" customFormat="1" ht="9" customHeight="1" x14ac:dyDescent="0.25">
      <c r="B40" s="938"/>
      <c r="C40" s="939"/>
      <c r="D40" s="904"/>
      <c r="E40" s="904"/>
      <c r="F40" s="940"/>
      <c r="G40" s="940"/>
      <c r="H40" s="904"/>
      <c r="I40" s="904"/>
      <c r="J40" s="904"/>
      <c r="K40" s="904"/>
      <c r="L40" s="940"/>
      <c r="M40" s="940"/>
      <c r="N40" s="904"/>
      <c r="O40" s="904"/>
      <c r="P40" s="897"/>
      <c r="Q40" s="904"/>
      <c r="R40" s="904"/>
      <c r="S40" s="940"/>
      <c r="T40" s="935"/>
    </row>
    <row r="41" spans="2:20" s="883" customFormat="1" ht="16.899999999999999" customHeight="1" x14ac:dyDescent="0.25">
      <c r="B41" s="907" t="s">
        <v>53</v>
      </c>
      <c r="C41" s="941" t="s">
        <v>177</v>
      </c>
      <c r="D41" s="908">
        <v>824</v>
      </c>
      <c r="E41" s="909">
        <v>1105</v>
      </c>
      <c r="F41" s="910">
        <v>1.3410194174757282</v>
      </c>
      <c r="G41" s="911">
        <v>281</v>
      </c>
      <c r="H41" s="912">
        <v>0.19105031300718758</v>
      </c>
      <c r="I41" s="913">
        <v>0.19895570759812747</v>
      </c>
      <c r="J41" s="908">
        <v>237176.34</v>
      </c>
      <c r="K41" s="909">
        <v>355412.68</v>
      </c>
      <c r="L41" s="910">
        <v>1.498516588964987</v>
      </c>
      <c r="M41" s="911">
        <v>118236.34</v>
      </c>
      <c r="N41" s="912">
        <v>0.17579478640118365</v>
      </c>
      <c r="O41" s="913">
        <v>0.19651036472531913</v>
      </c>
      <c r="P41" s="942"/>
      <c r="Q41" s="915">
        <v>287.83536407766991</v>
      </c>
      <c r="R41" s="916">
        <v>321.64043438914024</v>
      </c>
      <c r="S41" s="917">
        <v>33.805070311470331</v>
      </c>
      <c r="T41" s="935"/>
    </row>
    <row r="42" spans="2:20" s="883" customFormat="1" ht="16.899999999999999" customHeight="1" x14ac:dyDescent="0.25">
      <c r="B42" s="907" t="s">
        <v>55</v>
      </c>
      <c r="C42" s="941" t="s">
        <v>173</v>
      </c>
      <c r="D42" s="908">
        <v>679</v>
      </c>
      <c r="E42" s="909">
        <v>968</v>
      </c>
      <c r="F42" s="910">
        <v>1.4256259204712813</v>
      </c>
      <c r="G42" s="911">
        <v>289</v>
      </c>
      <c r="H42" s="912">
        <v>0.15743102249014607</v>
      </c>
      <c r="I42" s="913">
        <v>0.17428880086424198</v>
      </c>
      <c r="J42" s="908">
        <v>208065.27</v>
      </c>
      <c r="K42" s="909">
        <v>302971.36</v>
      </c>
      <c r="L42" s="910">
        <v>1.4561361442012883</v>
      </c>
      <c r="M42" s="911">
        <v>94906.09</v>
      </c>
      <c r="N42" s="912">
        <v>0.15421770020211376</v>
      </c>
      <c r="O42" s="913">
        <v>0.16751516140314959</v>
      </c>
      <c r="P42" s="942"/>
      <c r="Q42" s="915">
        <v>306.42896907216493</v>
      </c>
      <c r="R42" s="916">
        <v>312.98694214876031</v>
      </c>
      <c r="S42" s="917">
        <v>6.5579730765953741</v>
      </c>
      <c r="T42" s="935"/>
    </row>
    <row r="43" spans="2:20" s="883" customFormat="1" ht="16.899999999999999" customHeight="1" x14ac:dyDescent="0.25">
      <c r="B43" s="943" t="s">
        <v>57</v>
      </c>
      <c r="C43" s="941" t="s">
        <v>174</v>
      </c>
      <c r="D43" s="908">
        <v>741</v>
      </c>
      <c r="E43" s="909">
        <v>804</v>
      </c>
      <c r="F43" s="910">
        <v>1.0850202429149798</v>
      </c>
      <c r="G43" s="911">
        <v>63</v>
      </c>
      <c r="H43" s="912">
        <v>0.17180616740088106</v>
      </c>
      <c r="I43" s="913">
        <v>0.14476053294922578</v>
      </c>
      <c r="J43" s="908">
        <v>262412.55</v>
      </c>
      <c r="K43" s="909">
        <v>298289.05</v>
      </c>
      <c r="L43" s="910">
        <v>1.1367179275533887</v>
      </c>
      <c r="M43" s="911">
        <v>35876.5</v>
      </c>
      <c r="N43" s="912">
        <v>0.19449983154407358</v>
      </c>
      <c r="O43" s="913">
        <v>0.16492627671322518</v>
      </c>
      <c r="P43" s="942"/>
      <c r="Q43" s="915">
        <v>354.132995951417</v>
      </c>
      <c r="R43" s="916">
        <v>371.00628109452737</v>
      </c>
      <c r="S43" s="917">
        <v>16.873285143110365</v>
      </c>
      <c r="T43" s="935"/>
    </row>
    <row r="44" spans="2:20" s="883" customFormat="1" ht="16.899999999999999" customHeight="1" x14ac:dyDescent="0.25">
      <c r="B44" s="943" t="s">
        <v>59</v>
      </c>
      <c r="C44" s="941" t="s">
        <v>175</v>
      </c>
      <c r="D44" s="908">
        <v>282</v>
      </c>
      <c r="E44" s="909">
        <v>784</v>
      </c>
      <c r="F44" s="910">
        <v>2.7801418439716312</v>
      </c>
      <c r="G44" s="911">
        <v>502</v>
      </c>
      <c r="H44" s="912">
        <v>6.5383723626246226E-2</v>
      </c>
      <c r="I44" s="913">
        <v>0.14115952466690673</v>
      </c>
      <c r="J44" s="908">
        <v>89285.54</v>
      </c>
      <c r="K44" s="909">
        <v>262041.91</v>
      </c>
      <c r="L44" s="910">
        <v>2.934875120876236</v>
      </c>
      <c r="M44" s="911">
        <v>172756.37</v>
      </c>
      <c r="N44" s="912">
        <v>6.6178322985397012E-2</v>
      </c>
      <c r="O44" s="913">
        <v>0.14488495826153205</v>
      </c>
      <c r="P44" s="942"/>
      <c r="Q44" s="915">
        <v>316.61539007092199</v>
      </c>
      <c r="R44" s="916">
        <v>334.23713010204079</v>
      </c>
      <c r="S44" s="917">
        <v>17.621740031118804</v>
      </c>
      <c r="T44" s="935"/>
    </row>
    <row r="45" spans="2:20" s="883" customFormat="1" ht="16.899999999999999" customHeight="1" x14ac:dyDescent="0.25">
      <c r="B45" s="907" t="s">
        <v>61</v>
      </c>
      <c r="C45" s="941" t="s">
        <v>179</v>
      </c>
      <c r="D45" s="908">
        <v>556</v>
      </c>
      <c r="E45" s="909">
        <v>776</v>
      </c>
      <c r="F45" s="910">
        <v>1.3956834532374101</v>
      </c>
      <c r="G45" s="911">
        <v>220</v>
      </c>
      <c r="H45" s="912">
        <v>0.1289125898446557</v>
      </c>
      <c r="I45" s="913">
        <v>0.13971912135397913</v>
      </c>
      <c r="J45" s="908">
        <v>183120.38999999996</v>
      </c>
      <c r="K45" s="909">
        <v>241037.39</v>
      </c>
      <c r="L45" s="910">
        <v>1.3162782691758141</v>
      </c>
      <c r="M45" s="911">
        <v>57917.000000000058</v>
      </c>
      <c r="N45" s="912">
        <v>0.13572858846608155</v>
      </c>
      <c r="O45" s="913">
        <v>0.1332713999436908</v>
      </c>
      <c r="P45" s="942"/>
      <c r="Q45" s="915">
        <v>329.35321942446035</v>
      </c>
      <c r="R45" s="916">
        <v>310.61519329896907</v>
      </c>
      <c r="S45" s="917">
        <v>-18.738026125491274</v>
      </c>
      <c r="T45" s="935"/>
    </row>
    <row r="46" spans="2:20" s="883" customFormat="1" ht="16.899999999999999" customHeight="1" x14ac:dyDescent="0.25">
      <c r="B46" s="943" t="s">
        <v>63</v>
      </c>
      <c r="C46" s="941" t="s">
        <v>176</v>
      </c>
      <c r="D46" s="908">
        <v>784</v>
      </c>
      <c r="E46" s="909">
        <v>641</v>
      </c>
      <c r="F46" s="910">
        <v>0.81760204081632648</v>
      </c>
      <c r="G46" s="911">
        <v>-143</v>
      </c>
      <c r="H46" s="912">
        <v>0.18177602596800371</v>
      </c>
      <c r="I46" s="913">
        <v>0.11541231544832553</v>
      </c>
      <c r="J46" s="908">
        <v>251511.83000000002</v>
      </c>
      <c r="K46" s="909">
        <v>208292.88</v>
      </c>
      <c r="L46" s="910">
        <v>0.828163351203003</v>
      </c>
      <c r="M46" s="911">
        <v>-43218.950000000012</v>
      </c>
      <c r="N46" s="912">
        <v>0.18642023244064232</v>
      </c>
      <c r="O46" s="913">
        <v>0.11516671216819595</v>
      </c>
      <c r="P46" s="942"/>
      <c r="Q46" s="915">
        <v>320.80590561224494</v>
      </c>
      <c r="R46" s="916">
        <v>324.94989079563186</v>
      </c>
      <c r="S46" s="917">
        <v>4.143985183386917</v>
      </c>
      <c r="T46" s="935"/>
    </row>
    <row r="47" spans="2:20" s="883" customFormat="1" ht="16.899999999999999" customHeight="1" x14ac:dyDescent="0.25">
      <c r="B47" s="943" t="s">
        <v>65</v>
      </c>
      <c r="C47" s="941" t="s">
        <v>178</v>
      </c>
      <c r="D47" s="908">
        <v>447</v>
      </c>
      <c r="E47" s="909">
        <v>476</v>
      </c>
      <c r="F47" s="910">
        <v>1.0648769574944073</v>
      </c>
      <c r="G47" s="911">
        <v>29</v>
      </c>
      <c r="H47" s="912">
        <v>0.10364015766287966</v>
      </c>
      <c r="I47" s="913">
        <v>8.5703997119193367E-2</v>
      </c>
      <c r="J47" s="908">
        <v>117594.03</v>
      </c>
      <c r="K47" s="909">
        <v>140575.26</v>
      </c>
      <c r="L47" s="910">
        <v>1.1954285434388123</v>
      </c>
      <c r="M47" s="911">
        <v>22981.23000000001</v>
      </c>
      <c r="N47" s="912">
        <v>8.7160537960508128E-2</v>
      </c>
      <c r="O47" s="913">
        <v>7.7725126784887272E-2</v>
      </c>
      <c r="P47" s="942"/>
      <c r="Q47" s="915">
        <v>263.07389261744964</v>
      </c>
      <c r="R47" s="916">
        <v>295.32617647058828</v>
      </c>
      <c r="S47" s="917">
        <v>32.252283853138636</v>
      </c>
      <c r="T47" s="935"/>
    </row>
    <row r="48" spans="2:20" s="883" customFormat="1" ht="18" customHeight="1" x14ac:dyDescent="0.25">
      <c r="B48" s="1170" t="s">
        <v>311</v>
      </c>
      <c r="C48" s="1170"/>
      <c r="D48" s="815">
        <v>4313</v>
      </c>
      <c r="E48" s="824">
        <v>5554</v>
      </c>
      <c r="F48" s="921">
        <v>1.2877347553906793</v>
      </c>
      <c r="G48" s="922">
        <v>1241</v>
      </c>
      <c r="H48" s="912">
        <v>1</v>
      </c>
      <c r="I48" s="913">
        <v>1</v>
      </c>
      <c r="J48" s="815">
        <v>1349165.95</v>
      </c>
      <c r="K48" s="824">
        <v>1808620.53</v>
      </c>
      <c r="L48" s="921">
        <v>1.3405471209824114</v>
      </c>
      <c r="M48" s="922">
        <v>459454.58000000007</v>
      </c>
      <c r="N48" s="912">
        <v>1</v>
      </c>
      <c r="O48" s="913">
        <v>1</v>
      </c>
      <c r="P48" s="823"/>
      <c r="Q48" s="924">
        <v>312.8138070948296</v>
      </c>
      <c r="R48" s="925">
        <v>325.64287540511344</v>
      </c>
      <c r="S48" s="926">
        <v>12.829068310283844</v>
      </c>
      <c r="T48" s="935"/>
    </row>
    <row r="49" spans="2:20" s="883" customFormat="1" ht="9" customHeight="1" x14ac:dyDescent="0.25"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935"/>
    </row>
    <row r="50" spans="2:20" s="883" customFormat="1" ht="18" customHeight="1" x14ac:dyDescent="0.25">
      <c r="B50" s="1167" t="s">
        <v>307</v>
      </c>
      <c r="C50" s="1167"/>
      <c r="D50" s="815">
        <v>41283</v>
      </c>
      <c r="E50" s="822">
        <v>48309</v>
      </c>
      <c r="F50" s="921">
        <v>1.1701911198314077</v>
      </c>
      <c r="G50" s="922">
        <v>7026</v>
      </c>
      <c r="H50" s="1168"/>
      <c r="I50" s="1169"/>
      <c r="J50" s="815">
        <v>12778489.310000001</v>
      </c>
      <c r="K50" s="822">
        <v>14900458.180000016</v>
      </c>
      <c r="L50" s="921">
        <v>1.166057882001704</v>
      </c>
      <c r="M50" s="922">
        <v>2121968.8700000159</v>
      </c>
      <c r="N50" s="1168"/>
      <c r="O50" s="1169"/>
      <c r="P50" s="823">
        <v>0</v>
      </c>
      <c r="Q50" s="924">
        <v>309.53393188479521</v>
      </c>
      <c r="R50" s="925">
        <v>308.4406255563149</v>
      </c>
      <c r="S50" s="926">
        <v>-1.0933063284803097</v>
      </c>
      <c r="T50" s="935"/>
    </row>
    <row r="51" spans="2:20" s="883" customFormat="1" ht="9" customHeight="1" x14ac:dyDescent="0.3">
      <c r="B51" s="944"/>
      <c r="C51" s="944"/>
      <c r="D51" s="945"/>
      <c r="E51" s="945"/>
      <c r="F51" s="946"/>
      <c r="G51" s="945"/>
      <c r="H51" s="947"/>
      <c r="I51" s="947"/>
      <c r="J51" s="945"/>
      <c r="K51" s="945"/>
      <c r="L51" s="946"/>
      <c r="M51" s="945"/>
      <c r="N51" s="947"/>
      <c r="O51" s="947"/>
      <c r="P51" s="948"/>
      <c r="Q51" s="949"/>
      <c r="R51" s="949"/>
      <c r="S51" s="950"/>
      <c r="T51" s="935"/>
    </row>
    <row r="52" spans="2:20" s="885" customFormat="1" ht="21" customHeight="1" x14ac:dyDescent="0.3">
      <c r="B52" s="951"/>
      <c r="C52" s="794"/>
      <c r="D52" s="945"/>
      <c r="E52" s="945"/>
      <c r="F52" s="946"/>
      <c r="G52" s="945"/>
      <c r="H52" s="947"/>
      <c r="I52" s="947"/>
      <c r="J52" s="945"/>
      <c r="K52" s="945"/>
      <c r="L52" s="946"/>
      <c r="M52" s="945"/>
      <c r="N52" s="947"/>
      <c r="O52" s="947"/>
      <c r="P52" s="948"/>
      <c r="Q52" s="949"/>
      <c r="R52" s="949"/>
      <c r="S52" s="950"/>
      <c r="T52" s="952"/>
    </row>
    <row r="53" spans="2:20" s="884" customFormat="1" ht="16.149999999999999" hidden="1" customHeight="1" x14ac:dyDescent="0.3">
      <c r="B53" s="953" t="s">
        <v>22</v>
      </c>
      <c r="C53" s="880" t="s">
        <v>71</v>
      </c>
      <c r="D53" s="954"/>
      <c r="E53" s="955"/>
      <c r="F53" s="956"/>
      <c r="G53" s="954"/>
      <c r="H53" s="957"/>
      <c r="I53" s="958"/>
      <c r="J53" s="954"/>
      <c r="K53" s="954"/>
      <c r="L53" s="956"/>
      <c r="M53" s="954"/>
      <c r="N53" s="957"/>
      <c r="O53" s="958"/>
      <c r="P53" s="914"/>
      <c r="Q53" s="959"/>
      <c r="R53" s="960"/>
      <c r="S53" s="961"/>
      <c r="T53" s="962"/>
    </row>
    <row r="54" spans="2:20" s="884" customFormat="1" ht="16.149999999999999" hidden="1" customHeight="1" x14ac:dyDescent="0.3">
      <c r="B54" s="963" t="s">
        <v>24</v>
      </c>
      <c r="C54" s="881" t="s">
        <v>172</v>
      </c>
      <c r="D54" s="911"/>
      <c r="E54" s="909"/>
      <c r="F54" s="910"/>
      <c r="G54" s="911"/>
      <c r="H54" s="912"/>
      <c r="I54" s="913"/>
      <c r="J54" s="911"/>
      <c r="K54" s="911"/>
      <c r="L54" s="910"/>
      <c r="M54" s="911"/>
      <c r="N54" s="912"/>
      <c r="O54" s="913"/>
      <c r="P54" s="914"/>
      <c r="Q54" s="915"/>
      <c r="R54" s="916"/>
      <c r="S54" s="964"/>
      <c r="T54" s="965"/>
    </row>
    <row r="55" spans="2:20" s="884" customFormat="1" ht="16.149999999999999" hidden="1" customHeight="1" x14ac:dyDescent="0.25">
      <c r="B55" s="1162" t="s">
        <v>231</v>
      </c>
      <c r="C55" s="1162"/>
      <c r="D55" s="815"/>
      <c r="E55" s="824"/>
      <c r="F55" s="921"/>
      <c r="G55" s="922"/>
      <c r="H55" s="912"/>
      <c r="I55" s="913"/>
      <c r="J55" s="815"/>
      <c r="K55" s="824"/>
      <c r="L55" s="921"/>
      <c r="M55" s="922"/>
      <c r="N55" s="912"/>
      <c r="O55" s="913"/>
      <c r="P55" s="823"/>
      <c r="Q55" s="966"/>
      <c r="R55" s="925"/>
      <c r="S55" s="967"/>
    </row>
    <row r="56" spans="2:20" s="884" customFormat="1" ht="16.149999999999999" hidden="1" customHeight="1" x14ac:dyDescent="0.25">
      <c r="B56" s="883"/>
      <c r="C56" s="883"/>
      <c r="E56" s="884">
        <v>23550352.650000002</v>
      </c>
      <c r="P56" s="885"/>
      <c r="Q56" s="885"/>
      <c r="R56" s="885"/>
      <c r="S56" s="885"/>
    </row>
    <row r="57" spans="2:20" s="884" customFormat="1" ht="16.149999999999999" hidden="1" customHeight="1" x14ac:dyDescent="0.25">
      <c r="B57" s="883"/>
      <c r="C57" s="883"/>
      <c r="E57" s="884">
        <v>28539590.520000003</v>
      </c>
      <c r="P57" s="885"/>
      <c r="Q57" s="885"/>
      <c r="R57" s="885"/>
      <c r="S57" s="885"/>
    </row>
    <row r="58" spans="2:20" s="884" customFormat="1" ht="16.149999999999999" hidden="1" customHeight="1" x14ac:dyDescent="0.25">
      <c r="B58" s="883"/>
      <c r="C58" s="883"/>
      <c r="E58" s="884">
        <v>5103729.7000000263</v>
      </c>
      <c r="P58" s="885"/>
      <c r="Q58" s="885"/>
      <c r="R58" s="885"/>
      <c r="S58" s="885"/>
    </row>
    <row r="59" spans="2:20" s="884" customFormat="1" ht="16.149999999999999" hidden="1" customHeight="1" x14ac:dyDescent="0.25">
      <c r="B59" s="883"/>
      <c r="C59" s="883"/>
      <c r="E59" s="884">
        <v>276860.40999999992</v>
      </c>
      <c r="P59" s="885"/>
      <c r="Q59" s="885"/>
      <c r="R59" s="885"/>
      <c r="S59" s="885"/>
    </row>
    <row r="60" spans="2:20" s="884" customFormat="1" ht="16.149999999999999" hidden="1" customHeight="1" x14ac:dyDescent="0.25">
      <c r="B60" s="883"/>
      <c r="C60" s="883"/>
      <c r="E60" s="884">
        <v>30090553.060000002</v>
      </c>
      <c r="P60" s="885"/>
      <c r="Q60" s="885"/>
      <c r="R60" s="885"/>
      <c r="S60" s="885"/>
    </row>
    <row r="61" spans="2:20" s="884" customFormat="1" ht="16.149999999999999" hidden="1" customHeight="1" x14ac:dyDescent="0.25">
      <c r="B61" s="883"/>
      <c r="C61" s="883"/>
      <c r="E61" s="884">
        <v>19251090.439999998</v>
      </c>
      <c r="P61" s="885"/>
      <c r="Q61" s="885"/>
      <c r="R61" s="885"/>
      <c r="S61" s="885"/>
    </row>
    <row r="62" spans="2:20" s="884" customFormat="1" ht="16.149999999999999" hidden="1" customHeight="1" x14ac:dyDescent="0.25">
      <c r="B62" s="883"/>
      <c r="C62" s="883"/>
      <c r="E62" s="884">
        <v>12568828.359999999</v>
      </c>
      <c r="P62" s="885"/>
      <c r="Q62" s="885"/>
      <c r="R62" s="885"/>
      <c r="S62" s="885"/>
    </row>
    <row r="63" spans="2:20" s="884" customFormat="1" ht="16.149999999999999" hidden="1" customHeight="1" x14ac:dyDescent="0.25">
      <c r="B63" s="883"/>
      <c r="C63" s="883"/>
      <c r="E63" s="884">
        <v>14122790.739999996</v>
      </c>
      <c r="P63" s="885"/>
      <c r="Q63" s="885"/>
      <c r="R63" s="885"/>
      <c r="S63" s="885"/>
    </row>
    <row r="64" spans="2:20" s="884" customFormat="1" ht="16.149999999999999" hidden="1" customHeight="1" x14ac:dyDescent="0.25">
      <c r="B64" s="883"/>
      <c r="C64" s="883"/>
      <c r="E64" s="884">
        <v>9046203.25</v>
      </c>
      <c r="P64" s="885"/>
      <c r="Q64" s="885"/>
      <c r="R64" s="885"/>
      <c r="S64" s="885"/>
    </row>
    <row r="65" spans="2:20" s="884" customFormat="1" ht="16.149999999999999" hidden="1" customHeight="1" x14ac:dyDescent="0.25">
      <c r="B65" s="883"/>
      <c r="C65" s="883"/>
      <c r="E65" s="884">
        <v>186168933.25000006</v>
      </c>
      <c r="P65" s="885"/>
      <c r="Q65" s="885"/>
      <c r="R65" s="885"/>
      <c r="S65" s="885"/>
    </row>
    <row r="66" spans="2:20" s="884" customFormat="1" ht="16.149999999999999" hidden="1" customHeight="1" x14ac:dyDescent="0.25">
      <c r="B66" s="883"/>
      <c r="C66" s="883"/>
      <c r="P66" s="885"/>
      <c r="Q66" s="885"/>
      <c r="R66" s="885"/>
      <c r="S66" s="885"/>
    </row>
    <row r="67" spans="2:20" s="884" customFormat="1" ht="16.149999999999999" hidden="1" customHeight="1" x14ac:dyDescent="0.25">
      <c r="B67" s="883"/>
      <c r="C67" s="883"/>
      <c r="P67" s="885"/>
      <c r="Q67" s="885"/>
      <c r="R67" s="885"/>
      <c r="S67" s="885"/>
    </row>
    <row r="68" spans="2:20" s="884" customFormat="1" ht="16.149999999999999" hidden="1" customHeight="1" x14ac:dyDescent="0.25">
      <c r="B68" s="883"/>
      <c r="C68" s="883"/>
      <c r="P68" s="885"/>
      <c r="Q68" s="885"/>
      <c r="R68" s="885"/>
      <c r="S68" s="885"/>
    </row>
    <row r="69" spans="2:20" s="884" customFormat="1" ht="16.149999999999999" hidden="1" customHeight="1" x14ac:dyDescent="0.25">
      <c r="B69" s="883"/>
      <c r="C69" s="883"/>
      <c r="P69" s="885"/>
      <c r="Q69" s="885"/>
      <c r="R69" s="885"/>
      <c r="S69" s="885"/>
    </row>
    <row r="70" spans="2:20" s="884" customFormat="1" ht="16.149999999999999" hidden="1" customHeight="1" x14ac:dyDescent="0.25">
      <c r="B70" s="883"/>
      <c r="C70" s="883"/>
      <c r="P70" s="885"/>
      <c r="Q70" s="885"/>
      <c r="R70" s="885"/>
      <c r="S70" s="885"/>
    </row>
    <row r="71" spans="2:20" s="884" customFormat="1" ht="16.149999999999999" hidden="1" customHeight="1" x14ac:dyDescent="0.25">
      <c r="B71" s="883"/>
      <c r="C71" s="883"/>
      <c r="P71" s="885"/>
      <c r="Q71" s="885"/>
      <c r="R71" s="885"/>
      <c r="S71" s="885"/>
    </row>
    <row r="72" spans="2:20" s="884" customFormat="1" ht="16.149999999999999" hidden="1" customHeight="1" x14ac:dyDescent="0.25">
      <c r="B72" s="906"/>
      <c r="C72" s="90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5"/>
      <c r="Q72" s="885"/>
      <c r="R72" s="885"/>
      <c r="S72" s="885"/>
      <c r="T72" s="887"/>
    </row>
    <row r="73" spans="2:20" s="884" customFormat="1" ht="16.149999999999999" hidden="1" customHeight="1" x14ac:dyDescent="0.25">
      <c r="B73" s="906"/>
      <c r="C73" s="906"/>
      <c r="D73" s="887"/>
      <c r="E73" s="887"/>
      <c r="F73" s="887"/>
      <c r="G73" s="887"/>
      <c r="H73" s="887"/>
      <c r="I73" s="887"/>
      <c r="J73" s="887"/>
      <c r="K73" s="887"/>
      <c r="L73" s="887"/>
      <c r="M73" s="887"/>
      <c r="N73" s="887"/>
      <c r="O73" s="887"/>
      <c r="P73" s="885"/>
      <c r="Q73" s="885"/>
      <c r="R73" s="885"/>
      <c r="S73" s="885"/>
      <c r="T73" s="887"/>
    </row>
    <row r="74" spans="2:20" s="884" customFormat="1" ht="16.149999999999999" hidden="1" customHeight="1" x14ac:dyDescent="0.25">
      <c r="B74" s="906"/>
      <c r="C74" s="90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5"/>
      <c r="Q74" s="885"/>
      <c r="R74" s="885"/>
      <c r="S74" s="885"/>
      <c r="T74" s="887"/>
    </row>
    <row r="75" spans="2:20" s="884" customFormat="1" ht="16.149999999999999" hidden="1" customHeight="1" x14ac:dyDescent="0.25">
      <c r="B75" s="906"/>
      <c r="C75" s="906"/>
      <c r="D75" s="887"/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5"/>
      <c r="Q75" s="885"/>
      <c r="R75" s="885"/>
      <c r="S75" s="885"/>
      <c r="T75" s="887"/>
    </row>
    <row r="76" spans="2:20" s="884" customFormat="1" ht="16.149999999999999" hidden="1" customHeight="1" x14ac:dyDescent="0.25">
      <c r="B76" s="906"/>
      <c r="C76" s="906"/>
      <c r="D76" s="887"/>
      <c r="E76" s="887"/>
      <c r="F76" s="887"/>
      <c r="G76" s="887"/>
      <c r="H76" s="887"/>
      <c r="I76" s="887"/>
      <c r="J76" s="887"/>
      <c r="K76" s="887"/>
      <c r="L76" s="887"/>
      <c r="M76" s="887"/>
      <c r="N76" s="887"/>
      <c r="O76" s="887"/>
      <c r="P76" s="885"/>
      <c r="Q76" s="885"/>
      <c r="R76" s="885"/>
      <c r="S76" s="885"/>
      <c r="T76" s="887"/>
    </row>
    <row r="77" spans="2:20" s="884" customFormat="1" ht="16.149999999999999" hidden="1" customHeight="1" x14ac:dyDescent="0.25">
      <c r="B77" s="906"/>
      <c r="C77" s="90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5"/>
      <c r="Q77" s="885"/>
      <c r="R77" s="885"/>
      <c r="S77" s="885"/>
      <c r="T77" s="887"/>
    </row>
    <row r="78" spans="2:20" s="884" customFormat="1" ht="16.149999999999999" hidden="1" customHeight="1" x14ac:dyDescent="0.25">
      <c r="B78" s="906"/>
      <c r="C78" s="906"/>
      <c r="D78" s="887"/>
      <c r="E78" s="887"/>
      <c r="F78" s="887"/>
      <c r="G78" s="887"/>
      <c r="H78" s="887"/>
      <c r="I78" s="887"/>
      <c r="J78" s="887"/>
      <c r="K78" s="887"/>
      <c r="L78" s="887"/>
      <c r="M78" s="887"/>
      <c r="N78" s="887"/>
      <c r="O78" s="887"/>
      <c r="P78" s="885"/>
      <c r="Q78" s="885"/>
      <c r="R78" s="885"/>
      <c r="S78" s="885"/>
      <c r="T78" s="887"/>
    </row>
    <row r="79" spans="2:20" s="884" customFormat="1" ht="16.149999999999999" hidden="1" customHeight="1" x14ac:dyDescent="0.25">
      <c r="B79" s="906"/>
      <c r="C79" s="906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/>
      <c r="P79" s="885"/>
      <c r="Q79" s="885"/>
      <c r="R79" s="885"/>
      <c r="S79" s="885"/>
      <c r="T79" s="887"/>
    </row>
    <row r="80" spans="2:20" s="884" customFormat="1" ht="16.149999999999999" hidden="1" customHeight="1" x14ac:dyDescent="0.25">
      <c r="B80" s="906"/>
      <c r="C80" s="90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5"/>
      <c r="Q80" s="885"/>
      <c r="R80" s="885"/>
      <c r="S80" s="885"/>
      <c r="T80" s="887"/>
    </row>
    <row r="81" spans="2:26" s="884" customFormat="1" ht="16.149999999999999" hidden="1" customHeight="1" x14ac:dyDescent="0.25">
      <c r="B81" s="906"/>
      <c r="C81" s="906"/>
      <c r="D81" s="887"/>
      <c r="E81" s="887"/>
      <c r="F81" s="887"/>
      <c r="G81" s="887"/>
      <c r="H81" s="887"/>
      <c r="I81" s="887"/>
      <c r="J81" s="887"/>
      <c r="K81" s="887"/>
      <c r="L81" s="887"/>
      <c r="M81" s="887"/>
      <c r="N81" s="887"/>
      <c r="O81" s="887"/>
      <c r="P81" s="885"/>
      <c r="Q81" s="885"/>
      <c r="R81" s="885"/>
      <c r="S81" s="885"/>
      <c r="T81" s="887"/>
    </row>
    <row r="82" spans="2:26" s="884" customFormat="1" ht="16.149999999999999" hidden="1" customHeight="1" x14ac:dyDescent="0.25">
      <c r="B82" s="906"/>
      <c r="C82" s="906"/>
      <c r="D82" s="887"/>
      <c r="E82" s="887"/>
      <c r="F82" s="887"/>
      <c r="G82" s="887"/>
      <c r="H82" s="887"/>
      <c r="I82" s="887"/>
      <c r="J82" s="887"/>
      <c r="K82" s="887"/>
      <c r="L82" s="887"/>
      <c r="M82" s="887"/>
      <c r="N82" s="887"/>
      <c r="O82" s="887"/>
      <c r="P82" s="885"/>
      <c r="Q82" s="885"/>
      <c r="R82" s="885"/>
      <c r="S82" s="885"/>
      <c r="T82" s="887"/>
    </row>
    <row r="83" spans="2:26" s="884" customFormat="1" ht="16.149999999999999" hidden="1" customHeight="1" x14ac:dyDescent="0.25">
      <c r="B83" s="906"/>
      <c r="C83" s="90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5"/>
      <c r="Q83" s="885"/>
      <c r="R83" s="885"/>
      <c r="S83" s="885"/>
      <c r="T83" s="887"/>
    </row>
    <row r="84" spans="2:26" s="884" customFormat="1" ht="16.149999999999999" hidden="1" customHeight="1" x14ac:dyDescent="0.25">
      <c r="B84" s="906"/>
      <c r="C84" s="906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5"/>
      <c r="Q84" s="885"/>
      <c r="R84" s="885"/>
      <c r="S84" s="885"/>
      <c r="T84" s="887"/>
    </row>
    <row r="85" spans="2:26" s="884" customFormat="1" ht="16.149999999999999" hidden="1" customHeight="1" x14ac:dyDescent="0.25">
      <c r="B85" s="906"/>
      <c r="C85" s="906"/>
      <c r="D85" s="887"/>
      <c r="E85" s="887"/>
      <c r="F85" s="887"/>
      <c r="G85" s="887"/>
      <c r="H85" s="887"/>
      <c r="I85" s="887"/>
      <c r="J85" s="887"/>
      <c r="K85" s="887"/>
      <c r="L85" s="887"/>
      <c r="M85" s="887"/>
      <c r="N85" s="887"/>
      <c r="O85" s="887"/>
      <c r="P85" s="885"/>
      <c r="Q85" s="885"/>
      <c r="R85" s="885"/>
      <c r="S85" s="885"/>
      <c r="T85" s="887"/>
    </row>
    <row r="86" spans="2:26" s="884" customFormat="1" ht="16.149999999999999" hidden="1" customHeight="1" x14ac:dyDescent="0.25">
      <c r="B86" s="906"/>
      <c r="C86" s="906"/>
      <c r="D86" s="887"/>
      <c r="E86" s="887"/>
      <c r="F86" s="887"/>
      <c r="G86" s="887"/>
      <c r="H86" s="887"/>
      <c r="I86" s="887"/>
      <c r="J86" s="887"/>
      <c r="K86" s="887"/>
      <c r="L86" s="887"/>
      <c r="M86" s="887"/>
      <c r="N86" s="887"/>
      <c r="O86" s="887"/>
      <c r="P86" s="885"/>
      <c r="Q86" s="885"/>
      <c r="R86" s="885"/>
      <c r="S86" s="885"/>
      <c r="T86" s="887"/>
    </row>
    <row r="87" spans="2:26" s="884" customFormat="1" ht="16.149999999999999" hidden="1" customHeight="1" x14ac:dyDescent="0.25">
      <c r="B87" s="906"/>
      <c r="C87" s="906"/>
      <c r="D87" s="887"/>
      <c r="E87" s="887"/>
      <c r="F87" s="887"/>
      <c r="G87" s="887"/>
      <c r="H87" s="887"/>
      <c r="I87" s="887"/>
      <c r="J87" s="887"/>
      <c r="K87" s="887"/>
      <c r="L87" s="887"/>
      <c r="M87" s="887"/>
      <c r="N87" s="887"/>
      <c r="O87" s="887"/>
      <c r="P87" s="885"/>
      <c r="Q87" s="885"/>
      <c r="R87" s="885"/>
      <c r="S87" s="885"/>
      <c r="T87" s="887"/>
    </row>
    <row r="88" spans="2:26" s="884" customFormat="1" ht="16.149999999999999" hidden="1" customHeight="1" x14ac:dyDescent="0.25">
      <c r="B88" s="906"/>
      <c r="C88" s="906"/>
      <c r="D88" s="887"/>
      <c r="E88" s="887"/>
      <c r="F88" s="887"/>
      <c r="G88" s="887"/>
      <c r="H88" s="887"/>
      <c r="I88" s="887"/>
      <c r="J88" s="887"/>
      <c r="K88" s="887"/>
      <c r="L88" s="887"/>
      <c r="M88" s="887"/>
      <c r="N88" s="887"/>
      <c r="O88" s="887"/>
      <c r="P88" s="885"/>
      <c r="Q88" s="885"/>
      <c r="R88" s="885"/>
      <c r="S88" s="885"/>
      <c r="T88" s="887"/>
    </row>
    <row r="89" spans="2:26" s="884" customFormat="1" ht="16.149999999999999" hidden="1" customHeight="1" x14ac:dyDescent="0.25">
      <c r="B89" s="906"/>
      <c r="C89" s="906"/>
      <c r="D89" s="887"/>
      <c r="E89" s="887"/>
      <c r="F89" s="887"/>
      <c r="G89" s="887"/>
      <c r="H89" s="887"/>
      <c r="I89" s="887"/>
      <c r="J89" s="887"/>
      <c r="K89" s="887"/>
      <c r="L89" s="887"/>
      <c r="M89" s="887"/>
      <c r="N89" s="887"/>
      <c r="O89" s="887"/>
      <c r="P89" s="885"/>
      <c r="Q89" s="885"/>
      <c r="R89" s="885"/>
      <c r="S89" s="885"/>
      <c r="T89" s="887"/>
    </row>
    <row r="90" spans="2:26" s="906" customFormat="1" ht="16.149999999999999" hidden="1" customHeight="1" x14ac:dyDescent="0.25">
      <c r="D90" s="887"/>
      <c r="E90" s="887"/>
      <c r="F90" s="887"/>
      <c r="G90" s="887"/>
      <c r="H90" s="887"/>
      <c r="I90" s="887"/>
      <c r="J90" s="887"/>
      <c r="K90" s="887"/>
      <c r="L90" s="887"/>
      <c r="M90" s="887"/>
      <c r="N90" s="887"/>
      <c r="O90" s="887"/>
      <c r="P90" s="885"/>
      <c r="Q90" s="885"/>
      <c r="R90" s="885"/>
      <c r="S90" s="885"/>
      <c r="T90" s="887"/>
      <c r="U90" s="884"/>
      <c r="V90" s="884"/>
      <c r="W90" s="884"/>
      <c r="X90" s="884"/>
      <c r="Y90" s="884"/>
      <c r="Z90" s="884"/>
    </row>
    <row r="91" spans="2:26" s="906" customFormat="1" ht="16.149999999999999" hidden="1" customHeight="1" x14ac:dyDescent="0.25">
      <c r="D91" s="887"/>
      <c r="E91" s="887"/>
      <c r="F91" s="887"/>
      <c r="G91" s="887"/>
      <c r="H91" s="887"/>
      <c r="I91" s="887"/>
      <c r="J91" s="887"/>
      <c r="K91" s="887"/>
      <c r="L91" s="887"/>
      <c r="M91" s="887"/>
      <c r="N91" s="887"/>
      <c r="O91" s="887"/>
      <c r="P91" s="885"/>
      <c r="Q91" s="885"/>
      <c r="R91" s="885"/>
      <c r="S91" s="885"/>
      <c r="T91" s="887"/>
      <c r="U91" s="884"/>
      <c r="V91" s="884"/>
      <c r="W91" s="884"/>
      <c r="X91" s="884"/>
      <c r="Y91" s="884"/>
      <c r="Z91" s="884"/>
    </row>
    <row r="92" spans="2:26" s="906" customFormat="1" ht="16.149999999999999" hidden="1" customHeight="1" x14ac:dyDescent="0.25">
      <c r="D92" s="887"/>
      <c r="E92" s="887"/>
      <c r="F92" s="887"/>
      <c r="G92" s="887"/>
      <c r="H92" s="887"/>
      <c r="I92" s="887"/>
      <c r="J92" s="887"/>
      <c r="K92" s="887"/>
      <c r="L92" s="887"/>
      <c r="M92" s="887"/>
      <c r="N92" s="887"/>
      <c r="O92" s="887"/>
      <c r="P92" s="885"/>
      <c r="Q92" s="885"/>
      <c r="R92" s="885"/>
      <c r="S92" s="885"/>
      <c r="T92" s="887"/>
      <c r="U92" s="884"/>
      <c r="V92" s="884"/>
      <c r="W92" s="884"/>
      <c r="X92" s="884"/>
      <c r="Y92" s="884"/>
      <c r="Z92" s="884"/>
    </row>
    <row r="93" spans="2:26" s="906" customFormat="1" ht="16.149999999999999" hidden="1" customHeight="1" x14ac:dyDescent="0.25">
      <c r="D93" s="887"/>
      <c r="E93" s="887"/>
      <c r="F93" s="887"/>
      <c r="G93" s="887"/>
      <c r="H93" s="887"/>
      <c r="I93" s="887"/>
      <c r="J93" s="887"/>
      <c r="K93" s="887"/>
      <c r="L93" s="887"/>
      <c r="M93" s="887"/>
      <c r="N93" s="887"/>
      <c r="O93" s="887"/>
      <c r="P93" s="885"/>
      <c r="Q93" s="885"/>
      <c r="R93" s="885"/>
      <c r="S93" s="885"/>
      <c r="T93" s="887"/>
      <c r="U93" s="884"/>
      <c r="V93" s="884"/>
      <c r="W93" s="884"/>
      <c r="X93" s="884"/>
      <c r="Y93" s="884"/>
      <c r="Z93" s="884"/>
    </row>
    <row r="94" spans="2:26" s="906" customFormat="1" ht="16.149999999999999" hidden="1" customHeight="1" x14ac:dyDescent="0.25">
      <c r="D94" s="887"/>
      <c r="E94" s="887"/>
      <c r="F94" s="887"/>
      <c r="G94" s="887"/>
      <c r="H94" s="887"/>
      <c r="I94" s="887"/>
      <c r="J94" s="887"/>
      <c r="K94" s="887"/>
      <c r="L94" s="887"/>
      <c r="M94" s="887"/>
      <c r="N94" s="887"/>
      <c r="O94" s="887"/>
      <c r="P94" s="885"/>
      <c r="Q94" s="885"/>
      <c r="R94" s="885"/>
      <c r="S94" s="885"/>
      <c r="T94" s="887"/>
      <c r="U94" s="884"/>
      <c r="V94" s="884"/>
      <c r="W94" s="884"/>
      <c r="X94" s="884"/>
      <c r="Y94" s="884"/>
      <c r="Z94" s="884"/>
    </row>
    <row r="95" spans="2:26" s="906" customFormat="1" ht="16.149999999999999" hidden="1" customHeight="1" x14ac:dyDescent="0.25">
      <c r="D95" s="887"/>
      <c r="E95" s="887"/>
      <c r="F95" s="887"/>
      <c r="G95" s="887"/>
      <c r="H95" s="887"/>
      <c r="I95" s="887"/>
      <c r="J95" s="887"/>
      <c r="K95" s="887"/>
      <c r="L95" s="887"/>
      <c r="M95" s="887"/>
      <c r="N95" s="887"/>
      <c r="O95" s="887"/>
      <c r="P95" s="885"/>
      <c r="Q95" s="885"/>
      <c r="R95" s="885"/>
      <c r="S95" s="885"/>
      <c r="T95" s="887"/>
      <c r="U95" s="884"/>
      <c r="V95" s="884"/>
      <c r="W95" s="884"/>
      <c r="X95" s="884"/>
      <c r="Y95" s="884"/>
      <c r="Z95" s="884"/>
    </row>
    <row r="96" spans="2:26" s="906" customFormat="1" ht="16.149999999999999" hidden="1" customHeight="1" x14ac:dyDescent="0.25">
      <c r="D96" s="887"/>
      <c r="E96" s="887"/>
      <c r="F96" s="887"/>
      <c r="G96" s="887"/>
      <c r="H96" s="887"/>
      <c r="I96" s="887"/>
      <c r="J96" s="887"/>
      <c r="K96" s="887"/>
      <c r="L96" s="887"/>
      <c r="M96" s="887"/>
      <c r="N96" s="887"/>
      <c r="O96" s="887"/>
      <c r="P96" s="885"/>
      <c r="Q96" s="885"/>
      <c r="R96" s="885"/>
      <c r="S96" s="885"/>
      <c r="T96" s="887"/>
      <c r="U96" s="884"/>
      <c r="V96" s="884"/>
      <c r="W96" s="884"/>
      <c r="X96" s="884"/>
      <c r="Y96" s="884"/>
      <c r="Z96" s="884"/>
    </row>
    <row r="97" spans="4:26" s="906" customFormat="1" ht="16.149999999999999" hidden="1" customHeight="1" x14ac:dyDescent="0.25">
      <c r="D97" s="887"/>
      <c r="E97" s="887"/>
      <c r="F97" s="887"/>
      <c r="G97" s="887"/>
      <c r="H97" s="887"/>
      <c r="I97" s="887"/>
      <c r="J97" s="887"/>
      <c r="K97" s="887"/>
      <c r="L97" s="887"/>
      <c r="M97" s="887"/>
      <c r="N97" s="887"/>
      <c r="O97" s="887"/>
      <c r="P97" s="885"/>
      <c r="Q97" s="885"/>
      <c r="R97" s="885"/>
      <c r="S97" s="885"/>
      <c r="T97" s="887"/>
      <c r="U97" s="884"/>
      <c r="V97" s="884"/>
      <c r="W97" s="884"/>
      <c r="X97" s="884"/>
      <c r="Y97" s="884"/>
      <c r="Z97" s="884"/>
    </row>
    <row r="98" spans="4:26" s="906" customFormat="1" ht="16.149999999999999" hidden="1" customHeight="1" x14ac:dyDescent="0.25">
      <c r="D98" s="887"/>
      <c r="E98" s="887"/>
      <c r="F98" s="887"/>
      <c r="G98" s="887"/>
      <c r="H98" s="887"/>
      <c r="I98" s="887"/>
      <c r="J98" s="887"/>
      <c r="K98" s="887"/>
      <c r="L98" s="887"/>
      <c r="M98" s="887"/>
      <c r="N98" s="887"/>
      <c r="O98" s="887"/>
      <c r="P98" s="885"/>
      <c r="Q98" s="885"/>
      <c r="R98" s="885"/>
      <c r="S98" s="885"/>
      <c r="T98" s="887"/>
      <c r="U98" s="884"/>
      <c r="V98" s="884"/>
      <c r="W98" s="884"/>
      <c r="X98" s="884"/>
      <c r="Y98" s="884"/>
      <c r="Z98" s="884"/>
    </row>
    <row r="99" spans="4:26" s="906" customFormat="1" ht="16.149999999999999" hidden="1" customHeight="1" x14ac:dyDescent="0.25">
      <c r="D99" s="887"/>
      <c r="E99" s="887"/>
      <c r="F99" s="887"/>
      <c r="G99" s="887"/>
      <c r="H99" s="887"/>
      <c r="I99" s="887"/>
      <c r="J99" s="887"/>
      <c r="K99" s="887"/>
      <c r="L99" s="887"/>
      <c r="M99" s="887"/>
      <c r="N99" s="887"/>
      <c r="O99" s="887"/>
      <c r="P99" s="885"/>
      <c r="Q99" s="885"/>
      <c r="R99" s="885"/>
      <c r="S99" s="885"/>
      <c r="T99" s="887"/>
      <c r="U99" s="884"/>
      <c r="V99" s="884"/>
      <c r="W99" s="884"/>
      <c r="X99" s="884"/>
      <c r="Y99" s="884"/>
      <c r="Z99" s="884"/>
    </row>
    <row r="100" spans="4:26" s="906" customFormat="1" ht="16.149999999999999" hidden="1" customHeight="1" x14ac:dyDescent="0.25">
      <c r="D100" s="887"/>
      <c r="E100" s="887"/>
      <c r="F100" s="887"/>
      <c r="G100" s="887"/>
      <c r="H100" s="887"/>
      <c r="I100" s="887"/>
      <c r="J100" s="887"/>
      <c r="K100" s="887"/>
      <c r="L100" s="887"/>
      <c r="M100" s="887"/>
      <c r="N100" s="887"/>
      <c r="O100" s="887"/>
      <c r="P100" s="885"/>
      <c r="Q100" s="885"/>
      <c r="R100" s="885"/>
      <c r="S100" s="885"/>
      <c r="T100" s="887"/>
      <c r="U100" s="884"/>
      <c r="V100" s="884"/>
      <c r="W100" s="884"/>
      <c r="X100" s="884"/>
      <c r="Y100" s="884"/>
      <c r="Z100" s="884"/>
    </row>
    <row r="101" spans="4:26" s="906" customFormat="1" ht="16.149999999999999" hidden="1" customHeight="1" x14ac:dyDescent="0.25">
      <c r="D101" s="887"/>
      <c r="E101" s="887"/>
      <c r="F101" s="887"/>
      <c r="G101" s="887"/>
      <c r="H101" s="887"/>
      <c r="I101" s="887"/>
      <c r="J101" s="887"/>
      <c r="K101" s="887"/>
      <c r="L101" s="887"/>
      <c r="M101" s="887"/>
      <c r="N101" s="887"/>
      <c r="O101" s="887"/>
      <c r="P101" s="885"/>
      <c r="Q101" s="885"/>
      <c r="R101" s="885"/>
      <c r="S101" s="885"/>
      <c r="T101" s="887"/>
      <c r="U101" s="884"/>
      <c r="V101" s="884"/>
      <c r="W101" s="884"/>
      <c r="X101" s="884"/>
      <c r="Y101" s="884"/>
      <c r="Z101" s="884"/>
    </row>
    <row r="102" spans="4:26" s="906" customFormat="1" ht="16.149999999999999" hidden="1" customHeight="1" x14ac:dyDescent="0.25">
      <c r="D102" s="887"/>
      <c r="E102" s="887"/>
      <c r="F102" s="887"/>
      <c r="G102" s="887"/>
      <c r="H102" s="887"/>
      <c r="I102" s="887"/>
      <c r="J102" s="887"/>
      <c r="K102" s="887"/>
      <c r="L102" s="887"/>
      <c r="M102" s="887"/>
      <c r="N102" s="887"/>
      <c r="O102" s="887"/>
      <c r="P102" s="885"/>
      <c r="Q102" s="885"/>
      <c r="R102" s="885"/>
      <c r="S102" s="885"/>
      <c r="T102" s="887"/>
      <c r="U102" s="884"/>
      <c r="V102" s="884"/>
      <c r="W102" s="884"/>
      <c r="X102" s="884"/>
      <c r="Y102" s="884"/>
      <c r="Z102" s="884"/>
    </row>
    <row r="103" spans="4:26" s="906" customFormat="1" ht="16.149999999999999" hidden="1" customHeight="1" x14ac:dyDescent="0.25">
      <c r="D103" s="887"/>
      <c r="E103" s="887"/>
      <c r="F103" s="887"/>
      <c r="G103" s="887"/>
      <c r="H103" s="887"/>
      <c r="I103" s="887"/>
      <c r="J103" s="887"/>
      <c r="K103" s="887"/>
      <c r="L103" s="887"/>
      <c r="M103" s="887"/>
      <c r="N103" s="887"/>
      <c r="O103" s="887"/>
      <c r="P103" s="885"/>
      <c r="Q103" s="885"/>
      <c r="R103" s="885"/>
      <c r="S103" s="885"/>
      <c r="T103" s="887"/>
      <c r="U103" s="884"/>
      <c r="V103" s="884"/>
      <c r="W103" s="884"/>
      <c r="X103" s="884"/>
      <c r="Y103" s="884"/>
      <c r="Z103" s="884"/>
    </row>
    <row r="104" spans="4:26" s="906" customFormat="1" ht="16.149999999999999" hidden="1" customHeight="1" x14ac:dyDescent="0.25">
      <c r="D104" s="887"/>
      <c r="E104" s="887"/>
      <c r="F104" s="887"/>
      <c r="G104" s="887"/>
      <c r="H104" s="887"/>
      <c r="I104" s="887"/>
      <c r="J104" s="887"/>
      <c r="K104" s="887"/>
      <c r="L104" s="887"/>
      <c r="M104" s="887"/>
      <c r="N104" s="887"/>
      <c r="O104" s="887"/>
      <c r="P104" s="885"/>
      <c r="Q104" s="885"/>
      <c r="R104" s="885"/>
      <c r="S104" s="885"/>
      <c r="T104" s="887"/>
      <c r="U104" s="884"/>
      <c r="V104" s="884"/>
      <c r="W104" s="884"/>
      <c r="X104" s="884"/>
      <c r="Y104" s="884"/>
      <c r="Z104" s="884"/>
    </row>
    <row r="105" spans="4:26" s="906" customFormat="1" ht="16.149999999999999" hidden="1" customHeight="1" x14ac:dyDescent="0.25">
      <c r="D105" s="887"/>
      <c r="E105" s="887"/>
      <c r="F105" s="887"/>
      <c r="G105" s="887"/>
      <c r="H105" s="887"/>
      <c r="I105" s="887"/>
      <c r="J105" s="887"/>
      <c r="K105" s="887"/>
      <c r="L105" s="887"/>
      <c r="M105" s="887"/>
      <c r="N105" s="887"/>
      <c r="O105" s="887"/>
      <c r="P105" s="885"/>
      <c r="Q105" s="885"/>
      <c r="R105" s="885"/>
      <c r="S105" s="885"/>
      <c r="T105" s="887"/>
      <c r="U105" s="884"/>
      <c r="V105" s="884"/>
      <c r="W105" s="884"/>
      <c r="X105" s="884"/>
      <c r="Y105" s="884"/>
      <c r="Z105" s="884"/>
    </row>
    <row r="106" spans="4:26" s="906" customFormat="1" ht="16.149999999999999" hidden="1" customHeight="1" x14ac:dyDescent="0.25">
      <c r="D106" s="887"/>
      <c r="E106" s="887"/>
      <c r="F106" s="887"/>
      <c r="G106" s="887"/>
      <c r="H106" s="887"/>
      <c r="I106" s="887"/>
      <c r="J106" s="887"/>
      <c r="K106" s="887"/>
      <c r="L106" s="887"/>
      <c r="M106" s="887"/>
      <c r="N106" s="887"/>
      <c r="O106" s="887"/>
      <c r="P106" s="885"/>
      <c r="Q106" s="885"/>
      <c r="R106" s="885"/>
      <c r="S106" s="885"/>
      <c r="T106" s="887"/>
      <c r="U106" s="884"/>
      <c r="V106" s="884"/>
      <c r="W106" s="884"/>
      <c r="X106" s="884"/>
      <c r="Y106" s="884"/>
      <c r="Z106" s="884"/>
    </row>
    <row r="107" spans="4:26" s="906" customFormat="1" ht="16.149999999999999" hidden="1" customHeight="1" x14ac:dyDescent="0.25">
      <c r="D107" s="887"/>
      <c r="E107" s="887"/>
      <c r="F107" s="887"/>
      <c r="G107" s="887"/>
      <c r="H107" s="887"/>
      <c r="I107" s="887"/>
      <c r="J107" s="887"/>
      <c r="K107" s="887"/>
      <c r="L107" s="887"/>
      <c r="M107" s="887"/>
      <c r="N107" s="887"/>
      <c r="O107" s="887"/>
      <c r="P107" s="885"/>
      <c r="Q107" s="885"/>
      <c r="R107" s="885"/>
      <c r="S107" s="885"/>
      <c r="T107" s="887"/>
      <c r="U107" s="884"/>
      <c r="V107" s="884"/>
      <c r="W107" s="884"/>
      <c r="X107" s="884"/>
      <c r="Y107" s="884"/>
      <c r="Z107" s="884"/>
    </row>
    <row r="108" spans="4:26" s="906" customFormat="1" ht="16.149999999999999" hidden="1" customHeight="1" x14ac:dyDescent="0.25">
      <c r="D108" s="887"/>
      <c r="E108" s="887"/>
      <c r="F108" s="887"/>
      <c r="G108" s="887"/>
      <c r="H108" s="887"/>
      <c r="I108" s="887"/>
      <c r="J108" s="887"/>
      <c r="K108" s="887"/>
      <c r="L108" s="887"/>
      <c r="M108" s="887"/>
      <c r="N108" s="887"/>
      <c r="O108" s="887"/>
      <c r="P108" s="885"/>
      <c r="Q108" s="885"/>
      <c r="R108" s="885"/>
      <c r="S108" s="885"/>
      <c r="T108" s="887"/>
      <c r="U108" s="884"/>
      <c r="V108" s="884"/>
      <c r="W108" s="884"/>
      <c r="X108" s="884"/>
      <c r="Y108" s="884"/>
      <c r="Z108" s="884"/>
    </row>
    <row r="109" spans="4:26" s="906" customFormat="1" ht="16.149999999999999" hidden="1" customHeight="1" x14ac:dyDescent="0.25">
      <c r="D109" s="887"/>
      <c r="E109" s="887"/>
      <c r="F109" s="887"/>
      <c r="G109" s="887"/>
      <c r="H109" s="887"/>
      <c r="I109" s="887"/>
      <c r="J109" s="887"/>
      <c r="K109" s="887"/>
      <c r="L109" s="887"/>
      <c r="M109" s="887"/>
      <c r="N109" s="887"/>
      <c r="O109" s="887"/>
      <c r="P109" s="885"/>
      <c r="Q109" s="885"/>
      <c r="R109" s="885"/>
      <c r="S109" s="885"/>
      <c r="T109" s="887"/>
      <c r="U109" s="884"/>
      <c r="V109" s="884"/>
      <c r="W109" s="884"/>
      <c r="X109" s="884"/>
      <c r="Y109" s="884"/>
      <c r="Z109" s="884"/>
    </row>
    <row r="110" spans="4:26" s="906" customFormat="1" ht="16.149999999999999" hidden="1" customHeight="1" x14ac:dyDescent="0.25">
      <c r="D110" s="887"/>
      <c r="E110" s="887"/>
      <c r="F110" s="887"/>
      <c r="G110" s="887"/>
      <c r="H110" s="887"/>
      <c r="I110" s="887"/>
      <c r="J110" s="887"/>
      <c r="K110" s="887"/>
      <c r="L110" s="887"/>
      <c r="M110" s="887"/>
      <c r="N110" s="887"/>
      <c r="O110" s="887"/>
      <c r="P110" s="885"/>
      <c r="Q110" s="885"/>
      <c r="R110" s="885"/>
      <c r="S110" s="885"/>
      <c r="T110" s="887"/>
      <c r="U110" s="884"/>
      <c r="V110" s="884"/>
      <c r="W110" s="884"/>
      <c r="X110" s="884"/>
      <c r="Y110" s="884"/>
      <c r="Z110" s="884"/>
    </row>
    <row r="111" spans="4:26" s="906" customFormat="1" ht="16.149999999999999" hidden="1" customHeight="1" x14ac:dyDescent="0.25">
      <c r="D111" s="887"/>
      <c r="E111" s="887"/>
      <c r="F111" s="887"/>
      <c r="G111" s="887"/>
      <c r="H111" s="887"/>
      <c r="I111" s="887"/>
      <c r="J111" s="887"/>
      <c r="K111" s="887"/>
      <c r="L111" s="887"/>
      <c r="M111" s="887"/>
      <c r="N111" s="887"/>
      <c r="O111" s="887"/>
      <c r="P111" s="885"/>
      <c r="Q111" s="885"/>
      <c r="R111" s="885"/>
      <c r="S111" s="885"/>
      <c r="T111" s="887"/>
      <c r="U111" s="884"/>
      <c r="V111" s="884"/>
      <c r="W111" s="884"/>
      <c r="X111" s="884"/>
      <c r="Y111" s="884"/>
      <c r="Z111" s="884"/>
    </row>
    <row r="112" spans="4:26" s="906" customFormat="1" ht="16.149999999999999" hidden="1" customHeight="1" x14ac:dyDescent="0.25"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5"/>
      <c r="Q112" s="885"/>
      <c r="R112" s="885"/>
      <c r="S112" s="885"/>
      <c r="T112" s="887"/>
      <c r="U112" s="884"/>
      <c r="V112" s="884"/>
      <c r="W112" s="884"/>
      <c r="X112" s="884"/>
      <c r="Y112" s="884"/>
      <c r="Z112" s="884"/>
    </row>
    <row r="113" spans="4:26" s="906" customFormat="1" ht="16.149999999999999" hidden="1" customHeight="1" x14ac:dyDescent="0.25">
      <c r="D113" s="887"/>
      <c r="E113" s="887"/>
      <c r="F113" s="887"/>
      <c r="G113" s="887"/>
      <c r="H113" s="887"/>
      <c r="I113" s="887"/>
      <c r="J113" s="887"/>
      <c r="K113" s="887"/>
      <c r="L113" s="887"/>
      <c r="M113" s="887"/>
      <c r="N113" s="887"/>
      <c r="O113" s="887"/>
      <c r="P113" s="885"/>
      <c r="Q113" s="885"/>
      <c r="R113" s="885"/>
      <c r="S113" s="885"/>
      <c r="T113" s="887"/>
      <c r="U113" s="884"/>
      <c r="V113" s="884"/>
      <c r="W113" s="884"/>
      <c r="X113" s="884"/>
      <c r="Y113" s="884"/>
      <c r="Z113" s="884"/>
    </row>
    <row r="114" spans="4:26" s="906" customFormat="1" ht="16.149999999999999" hidden="1" customHeight="1" x14ac:dyDescent="0.25">
      <c r="D114" s="887"/>
      <c r="E114" s="887"/>
      <c r="F114" s="887"/>
      <c r="G114" s="887"/>
      <c r="H114" s="887"/>
      <c r="I114" s="887"/>
      <c r="J114" s="887"/>
      <c r="K114" s="887"/>
      <c r="L114" s="887"/>
      <c r="M114" s="887"/>
      <c r="N114" s="887"/>
      <c r="O114" s="887"/>
      <c r="P114" s="885"/>
      <c r="Q114" s="885"/>
      <c r="R114" s="885"/>
      <c r="S114" s="885"/>
      <c r="T114" s="887"/>
      <c r="U114" s="884"/>
      <c r="V114" s="884"/>
      <c r="W114" s="884"/>
      <c r="X114" s="884"/>
      <c r="Y114" s="884"/>
      <c r="Z114" s="884"/>
    </row>
    <row r="115" spans="4:26" s="906" customFormat="1" ht="16.149999999999999" hidden="1" customHeight="1" x14ac:dyDescent="0.25">
      <c r="D115" s="887"/>
      <c r="E115" s="887"/>
      <c r="F115" s="887"/>
      <c r="G115" s="887"/>
      <c r="H115" s="887"/>
      <c r="I115" s="887"/>
      <c r="J115" s="887"/>
      <c r="K115" s="887"/>
      <c r="L115" s="887"/>
      <c r="M115" s="887"/>
      <c r="N115" s="887"/>
      <c r="O115" s="887"/>
      <c r="P115" s="885"/>
      <c r="Q115" s="885"/>
      <c r="R115" s="885"/>
      <c r="S115" s="885"/>
      <c r="T115" s="887"/>
      <c r="U115" s="884"/>
      <c r="V115" s="884"/>
      <c r="W115" s="884"/>
      <c r="X115" s="884"/>
      <c r="Y115" s="884"/>
      <c r="Z115" s="884"/>
    </row>
    <row r="116" spans="4:26" s="906" customFormat="1" ht="16.149999999999999" hidden="1" customHeight="1" x14ac:dyDescent="0.25">
      <c r="D116" s="887"/>
      <c r="E116" s="887"/>
      <c r="F116" s="887"/>
      <c r="G116" s="887"/>
      <c r="H116" s="887"/>
      <c r="I116" s="887"/>
      <c r="J116" s="887"/>
      <c r="K116" s="887"/>
      <c r="L116" s="887"/>
      <c r="M116" s="887"/>
      <c r="N116" s="887"/>
      <c r="O116" s="887"/>
      <c r="P116" s="885"/>
      <c r="Q116" s="885"/>
      <c r="R116" s="885"/>
      <c r="S116" s="885"/>
      <c r="T116" s="887"/>
      <c r="U116" s="884"/>
      <c r="V116" s="884"/>
      <c r="W116" s="884"/>
      <c r="X116" s="884"/>
      <c r="Y116" s="884"/>
      <c r="Z116" s="884"/>
    </row>
    <row r="117" spans="4:26" s="906" customFormat="1" ht="16.149999999999999" hidden="1" customHeight="1" x14ac:dyDescent="0.25">
      <c r="D117" s="887"/>
      <c r="E117" s="887"/>
      <c r="F117" s="887"/>
      <c r="G117" s="887"/>
      <c r="H117" s="887"/>
      <c r="I117" s="887"/>
      <c r="J117" s="887"/>
      <c r="K117" s="887"/>
      <c r="L117" s="887"/>
      <c r="M117" s="887"/>
      <c r="N117" s="887"/>
      <c r="O117" s="887"/>
      <c r="P117" s="885"/>
      <c r="Q117" s="885"/>
      <c r="R117" s="885"/>
      <c r="S117" s="885"/>
      <c r="T117" s="887"/>
      <c r="U117" s="884"/>
      <c r="V117" s="884"/>
      <c r="W117" s="884"/>
      <c r="X117" s="884"/>
      <c r="Y117" s="884"/>
      <c r="Z117" s="884"/>
    </row>
    <row r="118" spans="4:26" s="906" customFormat="1" ht="16.149999999999999" hidden="1" customHeight="1" x14ac:dyDescent="0.25">
      <c r="D118" s="887"/>
      <c r="E118" s="887"/>
      <c r="F118" s="887"/>
      <c r="G118" s="887"/>
      <c r="H118" s="887"/>
      <c r="I118" s="887"/>
      <c r="J118" s="887"/>
      <c r="K118" s="887"/>
      <c r="L118" s="887"/>
      <c r="M118" s="887"/>
      <c r="N118" s="887"/>
      <c r="O118" s="887"/>
      <c r="P118" s="885"/>
      <c r="Q118" s="885"/>
      <c r="R118" s="885"/>
      <c r="S118" s="885"/>
      <c r="T118" s="887"/>
      <c r="U118" s="884"/>
      <c r="V118" s="884"/>
      <c r="W118" s="884"/>
      <c r="X118" s="884"/>
      <c r="Y118" s="884"/>
      <c r="Z118" s="884"/>
    </row>
    <row r="119" spans="4:26" s="906" customFormat="1" ht="16.149999999999999" hidden="1" customHeight="1" x14ac:dyDescent="0.25">
      <c r="D119" s="887"/>
      <c r="E119" s="887"/>
      <c r="F119" s="887"/>
      <c r="G119" s="887"/>
      <c r="H119" s="887"/>
      <c r="I119" s="887"/>
      <c r="J119" s="887"/>
      <c r="K119" s="887"/>
      <c r="L119" s="887"/>
      <c r="M119" s="887"/>
      <c r="N119" s="887"/>
      <c r="O119" s="887"/>
      <c r="P119" s="885"/>
      <c r="Q119" s="885"/>
      <c r="R119" s="885"/>
      <c r="S119" s="885"/>
      <c r="T119" s="887"/>
      <c r="U119" s="884"/>
      <c r="V119" s="884"/>
      <c r="W119" s="884"/>
      <c r="X119" s="884"/>
      <c r="Y119" s="884"/>
      <c r="Z119" s="884"/>
    </row>
    <row r="120" spans="4:26" s="906" customFormat="1" ht="16.149999999999999" hidden="1" customHeight="1" x14ac:dyDescent="0.25">
      <c r="D120" s="887"/>
      <c r="E120" s="887"/>
      <c r="F120" s="887"/>
      <c r="G120" s="887"/>
      <c r="H120" s="887"/>
      <c r="I120" s="887"/>
      <c r="J120" s="887"/>
      <c r="K120" s="887"/>
      <c r="L120" s="887"/>
      <c r="M120" s="887"/>
      <c r="N120" s="887"/>
      <c r="O120" s="887"/>
      <c r="P120" s="885"/>
      <c r="Q120" s="885"/>
      <c r="R120" s="885"/>
      <c r="S120" s="885"/>
      <c r="T120" s="887"/>
      <c r="U120" s="884"/>
      <c r="V120" s="884"/>
      <c r="W120" s="884"/>
      <c r="X120" s="884"/>
      <c r="Y120" s="884"/>
      <c r="Z120" s="884"/>
    </row>
    <row r="121" spans="4:26" s="906" customFormat="1" ht="16.149999999999999" hidden="1" customHeight="1" x14ac:dyDescent="0.25">
      <c r="D121" s="887"/>
      <c r="E121" s="887"/>
      <c r="F121" s="887"/>
      <c r="G121" s="887"/>
      <c r="H121" s="887"/>
      <c r="I121" s="887"/>
      <c r="J121" s="887"/>
      <c r="K121" s="887"/>
      <c r="L121" s="887"/>
      <c r="M121" s="887"/>
      <c r="N121" s="887"/>
      <c r="O121" s="887"/>
      <c r="P121" s="885"/>
      <c r="Q121" s="885"/>
      <c r="R121" s="885"/>
      <c r="S121" s="885"/>
      <c r="T121" s="887"/>
      <c r="U121" s="884"/>
      <c r="V121" s="884"/>
      <c r="W121" s="884"/>
      <c r="X121" s="884"/>
      <c r="Y121" s="884"/>
      <c r="Z121" s="884"/>
    </row>
    <row r="122" spans="4:26" s="906" customFormat="1" ht="16.149999999999999" hidden="1" customHeight="1" x14ac:dyDescent="0.25">
      <c r="D122" s="887"/>
      <c r="E122" s="887"/>
      <c r="F122" s="887"/>
      <c r="G122" s="887"/>
      <c r="H122" s="887"/>
      <c r="I122" s="887"/>
      <c r="J122" s="887"/>
      <c r="K122" s="887"/>
      <c r="L122" s="887"/>
      <c r="M122" s="887"/>
      <c r="N122" s="887"/>
      <c r="O122" s="887"/>
      <c r="P122" s="885"/>
      <c r="Q122" s="885"/>
      <c r="R122" s="885"/>
      <c r="S122" s="885"/>
      <c r="T122" s="887"/>
      <c r="U122" s="884"/>
      <c r="V122" s="884"/>
      <c r="W122" s="884"/>
      <c r="X122" s="884"/>
      <c r="Y122" s="884"/>
      <c r="Z122" s="884"/>
    </row>
    <row r="123" spans="4:26" s="906" customFormat="1" ht="16.149999999999999" hidden="1" customHeight="1" x14ac:dyDescent="0.25">
      <c r="D123" s="887"/>
      <c r="E123" s="887"/>
      <c r="F123" s="887"/>
      <c r="G123" s="887"/>
      <c r="H123" s="887"/>
      <c r="I123" s="887"/>
      <c r="J123" s="887"/>
      <c r="K123" s="887"/>
      <c r="L123" s="887"/>
      <c r="M123" s="887"/>
      <c r="N123" s="887"/>
      <c r="O123" s="887"/>
      <c r="P123" s="885"/>
      <c r="Q123" s="885"/>
      <c r="R123" s="885"/>
      <c r="S123" s="885"/>
      <c r="T123" s="887"/>
      <c r="U123" s="884"/>
      <c r="V123" s="884"/>
      <c r="W123" s="884"/>
      <c r="X123" s="884"/>
      <c r="Y123" s="884"/>
      <c r="Z123" s="884"/>
    </row>
    <row r="124" spans="4:26" s="906" customFormat="1" ht="16.149999999999999" hidden="1" customHeight="1" x14ac:dyDescent="0.25">
      <c r="D124" s="887"/>
      <c r="E124" s="887"/>
      <c r="F124" s="887"/>
      <c r="G124" s="887"/>
      <c r="H124" s="887"/>
      <c r="I124" s="887"/>
      <c r="J124" s="887"/>
      <c r="K124" s="887"/>
      <c r="L124" s="887"/>
      <c r="M124" s="887"/>
      <c r="N124" s="887"/>
      <c r="O124" s="887"/>
      <c r="P124" s="885"/>
      <c r="Q124" s="885"/>
      <c r="R124" s="885"/>
      <c r="S124" s="885"/>
      <c r="T124" s="887"/>
      <c r="U124" s="884"/>
      <c r="V124" s="884"/>
      <c r="W124" s="884"/>
      <c r="X124" s="884"/>
      <c r="Y124" s="884"/>
      <c r="Z124" s="884"/>
    </row>
    <row r="125" spans="4:26" s="906" customFormat="1" ht="16.149999999999999" hidden="1" customHeight="1" x14ac:dyDescent="0.25">
      <c r="D125" s="887"/>
      <c r="E125" s="887"/>
      <c r="F125" s="887"/>
      <c r="G125" s="887"/>
      <c r="H125" s="887"/>
      <c r="I125" s="887"/>
      <c r="J125" s="887"/>
      <c r="K125" s="887"/>
      <c r="L125" s="887"/>
      <c r="M125" s="887"/>
      <c r="N125" s="887"/>
      <c r="O125" s="887"/>
      <c r="P125" s="885"/>
      <c r="Q125" s="885"/>
      <c r="R125" s="885"/>
      <c r="S125" s="885"/>
      <c r="T125" s="887"/>
      <c r="U125" s="884"/>
      <c r="V125" s="884"/>
      <c r="W125" s="884"/>
      <c r="X125" s="884"/>
      <c r="Y125" s="884"/>
      <c r="Z125" s="884"/>
    </row>
    <row r="126" spans="4:26" s="906" customFormat="1" ht="16.149999999999999" hidden="1" customHeight="1" x14ac:dyDescent="0.25">
      <c r="D126" s="887"/>
      <c r="E126" s="887"/>
      <c r="F126" s="887"/>
      <c r="G126" s="887"/>
      <c r="H126" s="887"/>
      <c r="I126" s="887"/>
      <c r="J126" s="887"/>
      <c r="K126" s="887"/>
      <c r="L126" s="887"/>
      <c r="M126" s="887"/>
      <c r="N126" s="887"/>
      <c r="O126" s="887"/>
      <c r="P126" s="885"/>
      <c r="Q126" s="885"/>
      <c r="R126" s="885"/>
      <c r="S126" s="885"/>
      <c r="T126" s="887"/>
      <c r="U126" s="884"/>
      <c r="V126" s="884"/>
      <c r="W126" s="884"/>
      <c r="X126" s="884"/>
      <c r="Y126" s="884"/>
      <c r="Z126" s="884"/>
    </row>
    <row r="127" spans="4:26" s="906" customFormat="1" ht="16.149999999999999" hidden="1" customHeight="1" x14ac:dyDescent="0.25">
      <c r="D127" s="887"/>
      <c r="E127" s="887"/>
      <c r="F127" s="887"/>
      <c r="G127" s="887"/>
      <c r="H127" s="887"/>
      <c r="I127" s="887"/>
      <c r="J127" s="887"/>
      <c r="K127" s="887"/>
      <c r="L127" s="887"/>
      <c r="M127" s="887"/>
      <c r="N127" s="887"/>
      <c r="O127" s="887"/>
      <c r="P127" s="885"/>
      <c r="Q127" s="885"/>
      <c r="R127" s="885"/>
      <c r="S127" s="885"/>
      <c r="T127" s="887"/>
      <c r="U127" s="884"/>
      <c r="V127" s="884"/>
      <c r="W127" s="884"/>
      <c r="X127" s="884"/>
      <c r="Y127" s="884"/>
      <c r="Z127" s="884"/>
    </row>
    <row r="128" spans="4:26" s="906" customFormat="1" ht="16.149999999999999" hidden="1" customHeight="1" x14ac:dyDescent="0.25">
      <c r="D128" s="887"/>
      <c r="E128" s="887"/>
      <c r="F128" s="887"/>
      <c r="G128" s="887"/>
      <c r="H128" s="887"/>
      <c r="I128" s="887"/>
      <c r="J128" s="887"/>
      <c r="K128" s="887"/>
      <c r="L128" s="887"/>
      <c r="M128" s="887"/>
      <c r="N128" s="887"/>
      <c r="O128" s="887"/>
      <c r="P128" s="885"/>
      <c r="Q128" s="885"/>
      <c r="R128" s="885"/>
      <c r="S128" s="885"/>
      <c r="T128" s="887"/>
      <c r="U128" s="884"/>
      <c r="V128" s="884"/>
      <c r="W128" s="884"/>
      <c r="X128" s="884"/>
      <c r="Y128" s="884"/>
      <c r="Z128" s="884"/>
    </row>
    <row r="129" spans="4:26" s="906" customFormat="1" ht="15" hidden="1" x14ac:dyDescent="0.25">
      <c r="D129" s="887"/>
      <c r="E129" s="887"/>
      <c r="F129" s="887"/>
      <c r="G129" s="887"/>
      <c r="H129" s="887"/>
      <c r="I129" s="887"/>
      <c r="J129" s="887"/>
      <c r="K129" s="887"/>
      <c r="L129" s="887"/>
      <c r="M129" s="887"/>
      <c r="N129" s="887"/>
      <c r="O129" s="887"/>
      <c r="P129" s="885"/>
      <c r="Q129" s="885"/>
      <c r="R129" s="885"/>
      <c r="S129" s="885"/>
      <c r="T129" s="887"/>
      <c r="U129" s="884"/>
      <c r="V129" s="884"/>
      <c r="W129" s="884"/>
      <c r="X129" s="884"/>
      <c r="Y129" s="884"/>
      <c r="Z129" s="884"/>
    </row>
    <row r="130" spans="4:26" s="906" customFormat="1" ht="15" hidden="1" x14ac:dyDescent="0.25">
      <c r="D130" s="887"/>
      <c r="E130" s="887"/>
      <c r="F130" s="887"/>
      <c r="G130" s="887"/>
      <c r="H130" s="887"/>
      <c r="I130" s="887"/>
      <c r="J130" s="887"/>
      <c r="K130" s="887"/>
      <c r="L130" s="887"/>
      <c r="M130" s="887"/>
      <c r="N130" s="887"/>
      <c r="O130" s="887"/>
      <c r="P130" s="885"/>
      <c r="Q130" s="885"/>
      <c r="R130" s="885"/>
      <c r="S130" s="885"/>
      <c r="T130" s="887"/>
      <c r="U130" s="884"/>
      <c r="V130" s="884"/>
      <c r="W130" s="884"/>
      <c r="X130" s="884"/>
      <c r="Y130" s="884"/>
      <c r="Z130" s="884"/>
    </row>
    <row r="131" spans="4:26" s="906" customFormat="1" ht="15" hidden="1" x14ac:dyDescent="0.25">
      <c r="D131" s="887"/>
      <c r="E131" s="887"/>
      <c r="F131" s="887"/>
      <c r="G131" s="887"/>
      <c r="H131" s="887"/>
      <c r="I131" s="887"/>
      <c r="J131" s="887"/>
      <c r="K131" s="887"/>
      <c r="L131" s="887"/>
      <c r="M131" s="887"/>
      <c r="N131" s="887"/>
      <c r="O131" s="887"/>
      <c r="P131" s="885"/>
      <c r="Q131" s="885"/>
      <c r="R131" s="885"/>
      <c r="S131" s="885"/>
      <c r="T131" s="887"/>
      <c r="U131" s="884"/>
      <c r="V131" s="884"/>
      <c r="W131" s="884"/>
      <c r="X131" s="884"/>
      <c r="Y131" s="884"/>
      <c r="Z131" s="884"/>
    </row>
    <row r="132" spans="4:26" s="906" customFormat="1" ht="15" hidden="1" x14ac:dyDescent="0.25">
      <c r="D132" s="887"/>
      <c r="E132" s="887"/>
      <c r="F132" s="887"/>
      <c r="G132" s="887"/>
      <c r="H132" s="887"/>
      <c r="I132" s="887"/>
      <c r="J132" s="887"/>
      <c r="K132" s="887"/>
      <c r="L132" s="887"/>
      <c r="M132" s="887"/>
      <c r="N132" s="887"/>
      <c r="O132" s="887"/>
      <c r="P132" s="885"/>
      <c r="Q132" s="885"/>
      <c r="R132" s="885"/>
      <c r="S132" s="885"/>
      <c r="T132" s="887"/>
      <c r="U132" s="884"/>
      <c r="V132" s="884"/>
      <c r="W132" s="884"/>
      <c r="X132" s="884"/>
      <c r="Y132" s="884"/>
      <c r="Z132" s="884"/>
    </row>
    <row r="133" spans="4:26" s="906" customFormat="1" ht="15" hidden="1" x14ac:dyDescent="0.25">
      <c r="D133" s="887"/>
      <c r="E133" s="887"/>
      <c r="F133" s="887"/>
      <c r="G133" s="887"/>
      <c r="H133" s="887"/>
      <c r="I133" s="887"/>
      <c r="J133" s="887"/>
      <c r="K133" s="887"/>
      <c r="L133" s="887"/>
      <c r="M133" s="887"/>
      <c r="N133" s="887"/>
      <c r="O133" s="887"/>
      <c r="P133" s="885"/>
      <c r="Q133" s="885"/>
      <c r="R133" s="885"/>
      <c r="S133" s="885"/>
      <c r="T133" s="887"/>
      <c r="U133" s="884"/>
      <c r="V133" s="884"/>
      <c r="W133" s="884"/>
      <c r="X133" s="884"/>
      <c r="Y133" s="884"/>
      <c r="Z133" s="884"/>
    </row>
    <row r="134" spans="4:26" s="906" customFormat="1" ht="15" hidden="1" x14ac:dyDescent="0.25">
      <c r="D134" s="887"/>
      <c r="E134" s="887"/>
      <c r="F134" s="887"/>
      <c r="G134" s="887"/>
      <c r="H134" s="887"/>
      <c r="I134" s="887"/>
      <c r="J134" s="887"/>
      <c r="K134" s="887"/>
      <c r="L134" s="887"/>
      <c r="M134" s="887"/>
      <c r="N134" s="887"/>
      <c r="O134" s="887"/>
      <c r="P134" s="885"/>
      <c r="Q134" s="885"/>
      <c r="R134" s="885"/>
      <c r="S134" s="885"/>
      <c r="T134" s="887"/>
      <c r="U134" s="884"/>
      <c r="V134" s="884"/>
      <c r="W134" s="884"/>
      <c r="X134" s="884"/>
      <c r="Y134" s="884"/>
      <c r="Z134" s="884"/>
    </row>
    <row r="135" spans="4:26" s="906" customFormat="1" ht="15" hidden="1" x14ac:dyDescent="0.25">
      <c r="D135" s="887"/>
      <c r="E135" s="887"/>
      <c r="F135" s="887"/>
      <c r="G135" s="887"/>
      <c r="H135" s="887"/>
      <c r="I135" s="887"/>
      <c r="J135" s="887"/>
      <c r="K135" s="887"/>
      <c r="L135" s="887"/>
      <c r="M135" s="887"/>
      <c r="N135" s="887"/>
      <c r="O135" s="887"/>
      <c r="P135" s="885"/>
      <c r="Q135" s="885"/>
      <c r="R135" s="885"/>
      <c r="S135" s="885"/>
      <c r="T135" s="887"/>
      <c r="U135" s="884"/>
      <c r="V135" s="884"/>
      <c r="W135" s="884"/>
      <c r="X135" s="884"/>
      <c r="Y135" s="884"/>
      <c r="Z135" s="884"/>
    </row>
    <row r="136" spans="4:26" s="906" customFormat="1" ht="15" hidden="1" x14ac:dyDescent="0.25">
      <c r="D136" s="887"/>
      <c r="E136" s="887"/>
      <c r="F136" s="887"/>
      <c r="G136" s="887"/>
      <c r="H136" s="887"/>
      <c r="I136" s="887"/>
      <c r="J136" s="887"/>
      <c r="K136" s="887"/>
      <c r="L136" s="887"/>
      <c r="M136" s="887"/>
      <c r="N136" s="887"/>
      <c r="O136" s="887"/>
      <c r="P136" s="885"/>
      <c r="Q136" s="885"/>
      <c r="R136" s="885"/>
      <c r="S136" s="885"/>
      <c r="T136" s="887"/>
      <c r="U136" s="884"/>
      <c r="V136" s="884"/>
      <c r="W136" s="884"/>
      <c r="X136" s="884"/>
      <c r="Y136" s="884"/>
      <c r="Z136" s="884"/>
    </row>
    <row r="137" spans="4:26" s="906" customFormat="1" ht="15" hidden="1" x14ac:dyDescent="0.25">
      <c r="D137" s="887"/>
      <c r="E137" s="887"/>
      <c r="F137" s="887"/>
      <c r="G137" s="887"/>
      <c r="H137" s="887"/>
      <c r="I137" s="887"/>
      <c r="J137" s="887"/>
      <c r="K137" s="887"/>
      <c r="L137" s="887"/>
      <c r="M137" s="887"/>
      <c r="N137" s="887"/>
      <c r="O137" s="887"/>
      <c r="P137" s="885"/>
      <c r="Q137" s="885"/>
      <c r="R137" s="885"/>
      <c r="S137" s="885"/>
      <c r="T137" s="887"/>
      <c r="U137" s="884"/>
      <c r="V137" s="884"/>
      <c r="W137" s="884"/>
      <c r="X137" s="884"/>
      <c r="Y137" s="884"/>
      <c r="Z137" s="884"/>
    </row>
    <row r="138" spans="4:26" s="906" customFormat="1" ht="15" hidden="1" x14ac:dyDescent="0.25">
      <c r="D138" s="887"/>
      <c r="E138" s="887"/>
      <c r="F138" s="887"/>
      <c r="G138" s="887"/>
      <c r="H138" s="887"/>
      <c r="I138" s="887"/>
      <c r="J138" s="887"/>
      <c r="K138" s="887"/>
      <c r="L138" s="887"/>
      <c r="M138" s="887"/>
      <c r="N138" s="887"/>
      <c r="O138" s="887"/>
      <c r="P138" s="885"/>
      <c r="Q138" s="885"/>
      <c r="R138" s="885"/>
      <c r="S138" s="885"/>
      <c r="T138" s="887"/>
      <c r="U138" s="884"/>
      <c r="V138" s="884"/>
      <c r="W138" s="884"/>
      <c r="X138" s="884"/>
      <c r="Y138" s="884"/>
      <c r="Z138" s="884"/>
    </row>
    <row r="139" spans="4:26" s="906" customFormat="1" ht="15" hidden="1" x14ac:dyDescent="0.25">
      <c r="D139" s="887"/>
      <c r="E139" s="887"/>
      <c r="F139" s="887"/>
      <c r="G139" s="887"/>
      <c r="H139" s="887"/>
      <c r="I139" s="887"/>
      <c r="J139" s="887"/>
      <c r="K139" s="887"/>
      <c r="L139" s="887"/>
      <c r="M139" s="887"/>
      <c r="N139" s="887"/>
      <c r="O139" s="887"/>
      <c r="P139" s="885"/>
      <c r="Q139" s="885"/>
      <c r="R139" s="885"/>
      <c r="S139" s="885"/>
      <c r="T139" s="887"/>
      <c r="U139" s="884"/>
      <c r="V139" s="884"/>
      <c r="W139" s="884"/>
      <c r="X139" s="884"/>
      <c r="Y139" s="884"/>
      <c r="Z139" s="884"/>
    </row>
  </sheetData>
  <sortState ref="C41:S47">
    <sortCondition descending="1" ref="K41:K47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F38:F39"/>
    <mergeCell ref="G38:G39"/>
    <mergeCell ref="H38:I38"/>
    <mergeCell ref="J38:K38"/>
    <mergeCell ref="T8:T9"/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</mergeCells>
  <conditionalFormatting sqref="T12:T23">
    <cfRule type="cellIs" dxfId="785" priority="45" stopIfTrue="1" operator="greaterThan">
      <formula>0</formula>
    </cfRule>
  </conditionalFormatting>
  <conditionalFormatting sqref="T12:T42 T44:T52">
    <cfRule type="cellIs" dxfId="784" priority="43" operator="lessThan">
      <formula>1</formula>
    </cfRule>
    <cfRule type="cellIs" dxfId="783" priority="44" operator="greaterThan">
      <formula>1</formula>
    </cfRule>
  </conditionalFormatting>
  <conditionalFormatting sqref="T11">
    <cfRule type="cellIs" dxfId="782" priority="42" stopIfTrue="1" operator="greaterThan">
      <formula>0</formula>
    </cfRule>
  </conditionalFormatting>
  <conditionalFormatting sqref="T11">
    <cfRule type="cellIs" dxfId="781" priority="40" operator="lessThan">
      <formula>1</formula>
    </cfRule>
    <cfRule type="cellIs" dxfId="780" priority="41" operator="greaterThan">
      <formula>1</formula>
    </cfRule>
  </conditionalFormatting>
  <conditionalFormatting sqref="T11:T42 T44:T52">
    <cfRule type="cellIs" dxfId="779" priority="39" operator="lessThan">
      <formula>1</formula>
    </cfRule>
  </conditionalFormatting>
  <conditionalFormatting sqref="F51:F55 L51:L55 F11:F23 F25:F35 L25:L35 L11:L23 F44:F48 L44:L48">
    <cfRule type="cellIs" dxfId="778" priority="37" operator="lessThan">
      <formula>1</formula>
    </cfRule>
    <cfRule type="cellIs" dxfId="777" priority="38" operator="greaterThan">
      <formula>1</formula>
    </cfRule>
  </conditionalFormatting>
  <conditionalFormatting sqref="G11:G23 M11:M23 G25:G35 M25:M35 G51:G55 M51:M55 G44:G47 M44:M48">
    <cfRule type="cellIs" dxfId="776" priority="35" operator="lessThan">
      <formula>0</formula>
    </cfRule>
    <cfRule type="cellIs" dxfId="775" priority="36" operator="greaterThan">
      <formula>0</formula>
    </cfRule>
  </conditionalFormatting>
  <conditionalFormatting sqref="G48">
    <cfRule type="cellIs" dxfId="774" priority="33" operator="lessThan">
      <formula>0</formula>
    </cfRule>
    <cfRule type="cellIs" dxfId="773" priority="34" operator="greaterThan">
      <formula>0</formula>
    </cfRule>
  </conditionalFormatting>
  <conditionalFormatting sqref="G50 M50">
    <cfRule type="cellIs" dxfId="772" priority="31" operator="lessThan">
      <formula>0</formula>
    </cfRule>
    <cfRule type="cellIs" dxfId="771" priority="32" operator="greaterThan">
      <formula>0</formula>
    </cfRule>
  </conditionalFormatting>
  <conditionalFormatting sqref="L50">
    <cfRule type="cellIs" dxfId="770" priority="27" operator="lessThan">
      <formula>1</formula>
    </cfRule>
    <cfRule type="cellIs" dxfId="769" priority="28" operator="greaterThan">
      <formula>1</formula>
    </cfRule>
  </conditionalFormatting>
  <conditionalFormatting sqref="F50">
    <cfRule type="cellIs" dxfId="768" priority="29" operator="lessThan">
      <formula>1</formula>
    </cfRule>
    <cfRule type="cellIs" dxfId="767" priority="30" operator="greaterThan">
      <formula>1</formula>
    </cfRule>
  </conditionalFormatting>
  <conditionalFormatting sqref="F41">
    <cfRule type="cellIs" dxfId="766" priority="25" operator="lessThan">
      <formula>1</formula>
    </cfRule>
    <cfRule type="cellIs" dxfId="765" priority="26" operator="greaterThan">
      <formula>1</formula>
    </cfRule>
  </conditionalFormatting>
  <conditionalFormatting sqref="G41:G42">
    <cfRule type="cellIs" dxfId="764" priority="23" operator="lessThan">
      <formula>0</formula>
    </cfRule>
    <cfRule type="cellIs" dxfId="763" priority="24" operator="greaterThan">
      <formula>0</formula>
    </cfRule>
  </conditionalFormatting>
  <conditionalFormatting sqref="F42">
    <cfRule type="cellIs" dxfId="762" priority="21" operator="lessThan">
      <formula>1</formula>
    </cfRule>
    <cfRule type="cellIs" dxfId="761" priority="22" operator="greaterThan">
      <formula>1</formula>
    </cfRule>
  </conditionalFormatting>
  <conditionalFormatting sqref="M41:M42">
    <cfRule type="cellIs" dxfId="760" priority="17" operator="lessThan">
      <formula>0</formula>
    </cfRule>
    <cfRule type="cellIs" dxfId="759" priority="18" operator="greaterThan">
      <formula>0</formula>
    </cfRule>
  </conditionalFormatting>
  <conditionalFormatting sqref="L41:L42">
    <cfRule type="cellIs" dxfId="758" priority="19" operator="lessThan">
      <formula>1</formula>
    </cfRule>
    <cfRule type="cellIs" dxfId="757" priority="20" operator="greaterThan">
      <formula>1</formula>
    </cfRule>
  </conditionalFormatting>
  <conditionalFormatting sqref="S11:S23 S44:S48">
    <cfRule type="cellIs" dxfId="756" priority="16" operator="lessThan">
      <formula>0</formula>
    </cfRule>
  </conditionalFormatting>
  <conditionalFormatting sqref="S25:S35">
    <cfRule type="cellIs" dxfId="755" priority="15" operator="lessThan">
      <formula>0</formula>
    </cfRule>
  </conditionalFormatting>
  <conditionalFormatting sqref="S41:S42">
    <cfRule type="cellIs" dxfId="754" priority="14" operator="lessThan">
      <formula>0</formula>
    </cfRule>
  </conditionalFormatting>
  <conditionalFormatting sqref="S50">
    <cfRule type="cellIs" dxfId="753" priority="13" operator="lessThan">
      <formula>0</formula>
    </cfRule>
  </conditionalFormatting>
  <conditionalFormatting sqref="T43">
    <cfRule type="cellIs" dxfId="752" priority="11" operator="lessThan">
      <formula>1</formula>
    </cfRule>
    <cfRule type="cellIs" dxfId="751" priority="12" operator="greaterThan">
      <formula>1</formula>
    </cfRule>
  </conditionalFormatting>
  <conditionalFormatting sqref="T43">
    <cfRule type="cellIs" dxfId="750" priority="10" operator="lessThan">
      <formula>1</formula>
    </cfRule>
  </conditionalFormatting>
  <conditionalFormatting sqref="G43">
    <cfRule type="cellIs" dxfId="749" priority="8" operator="lessThan">
      <formula>0</formula>
    </cfRule>
    <cfRule type="cellIs" dxfId="748" priority="9" operator="greaterThan">
      <formula>0</formula>
    </cfRule>
  </conditionalFormatting>
  <conditionalFormatting sqref="F43">
    <cfRule type="cellIs" dxfId="747" priority="6" operator="lessThan">
      <formula>1</formula>
    </cfRule>
    <cfRule type="cellIs" dxfId="746" priority="7" operator="greaterThan">
      <formula>1</formula>
    </cfRule>
  </conditionalFormatting>
  <conditionalFormatting sqref="M43">
    <cfRule type="cellIs" dxfId="745" priority="2" operator="lessThan">
      <formula>0</formula>
    </cfRule>
    <cfRule type="cellIs" dxfId="744" priority="3" operator="greaterThan">
      <formula>0</formula>
    </cfRule>
  </conditionalFormatting>
  <conditionalFormatting sqref="L43">
    <cfRule type="cellIs" dxfId="743" priority="4" operator="lessThan">
      <formula>1</formula>
    </cfRule>
    <cfRule type="cellIs" dxfId="742" priority="5" operator="greaterThan">
      <formula>1</formula>
    </cfRule>
  </conditionalFormatting>
  <conditionalFormatting sqref="S43">
    <cfRule type="cellIs" dxfId="74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" zoomScale="110" zoomScaleNormal="110" workbookViewId="0">
      <selection activeCell="A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321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211" t="s">
        <v>312</v>
      </c>
      <c r="C6" s="1211"/>
      <c r="D6" s="1211"/>
      <c r="E6" s="1211"/>
      <c r="F6" s="1211"/>
      <c r="G6" s="1211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234</v>
      </c>
      <c r="D7" s="1190" t="s">
        <v>229</v>
      </c>
      <c r="E7" s="1191"/>
      <c r="F7" s="1191"/>
      <c r="G7" s="1191"/>
      <c r="H7" s="1191"/>
      <c r="I7" s="1192"/>
      <c r="J7" s="1193" t="s">
        <v>230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345</v>
      </c>
      <c r="G8" s="1098" t="s">
        <v>349</v>
      </c>
      <c r="H8" s="1054" t="s">
        <v>227</v>
      </c>
      <c r="I8" s="1055"/>
      <c r="J8" s="1054" t="s">
        <v>228</v>
      </c>
      <c r="K8" s="1055"/>
      <c r="L8" s="1098" t="s">
        <v>345</v>
      </c>
      <c r="M8" s="1197" t="s">
        <v>349</v>
      </c>
      <c r="N8" s="1054" t="s">
        <v>227</v>
      </c>
      <c r="O8" s="1055"/>
      <c r="P8" s="347"/>
      <c r="Q8" s="1054"/>
      <c r="R8" s="1055"/>
      <c r="S8" s="1098" t="s">
        <v>349</v>
      </c>
      <c r="T8" s="1018"/>
    </row>
    <row r="9" spans="2:26" ht="16.149999999999999" customHeight="1" x14ac:dyDescent="0.25">
      <c r="B9" s="1007"/>
      <c r="C9" s="1010"/>
      <c r="D9" s="353" t="s">
        <v>346</v>
      </c>
      <c r="E9" s="353" t="s">
        <v>347</v>
      </c>
      <c r="F9" s="1019"/>
      <c r="G9" s="1019"/>
      <c r="H9" s="763" t="s">
        <v>346</v>
      </c>
      <c r="I9" s="713" t="s">
        <v>347</v>
      </c>
      <c r="J9" s="771" t="s">
        <v>346</v>
      </c>
      <c r="K9" s="771" t="s">
        <v>347</v>
      </c>
      <c r="L9" s="1019"/>
      <c r="M9" s="1198"/>
      <c r="N9" s="762" t="s">
        <v>346</v>
      </c>
      <c r="O9" s="713" t="s">
        <v>347</v>
      </c>
      <c r="P9" s="772"/>
      <c r="Q9" s="713" t="s">
        <v>346</v>
      </c>
      <c r="R9" s="713" t="s">
        <v>347</v>
      </c>
      <c r="S9" s="1019"/>
      <c r="T9" s="1019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76" t="s">
        <v>341</v>
      </c>
      <c r="D11" s="741">
        <v>4955</v>
      </c>
      <c r="E11" s="777">
        <v>7509</v>
      </c>
      <c r="F11" s="612">
        <v>1.515438950554995</v>
      </c>
      <c r="G11" s="778">
        <v>2554</v>
      </c>
      <c r="H11" s="611">
        <v>0.13492906352966805</v>
      </c>
      <c r="I11" s="616">
        <v>0.17625105623885082</v>
      </c>
      <c r="J11" s="741">
        <v>1521514.8</v>
      </c>
      <c r="K11" s="777">
        <v>2399746.0100000002</v>
      </c>
      <c r="L11" s="612">
        <v>1.5772084569929916</v>
      </c>
      <c r="M11" s="778">
        <v>878231.2100000002</v>
      </c>
      <c r="N11" s="611">
        <v>0.13685025528323577</v>
      </c>
      <c r="O11" s="616">
        <v>0.18744676280468514</v>
      </c>
      <c r="P11" s="543"/>
      <c r="Q11" s="617">
        <v>307.06655903128154</v>
      </c>
      <c r="R11" s="619">
        <v>319.58263550406184</v>
      </c>
      <c r="S11" s="681">
        <v>12.516076472780298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6362</v>
      </c>
      <c r="E12" s="777">
        <v>7165</v>
      </c>
      <c r="F12" s="612">
        <v>1.1262181703866709</v>
      </c>
      <c r="G12" s="778">
        <v>803</v>
      </c>
      <c r="H12" s="611">
        <v>0.17324292677613484</v>
      </c>
      <c r="I12" s="616">
        <v>0.16817669702375365</v>
      </c>
      <c r="J12" s="741">
        <v>1908763.2</v>
      </c>
      <c r="K12" s="777">
        <v>2167876.08</v>
      </c>
      <c r="L12" s="612">
        <v>1.1357490965877801</v>
      </c>
      <c r="M12" s="778">
        <v>259112.88000000012</v>
      </c>
      <c r="N12" s="611">
        <v>0.17168070346423578</v>
      </c>
      <c r="O12" s="616">
        <v>0.16933515116364775</v>
      </c>
      <c r="P12" s="543"/>
      <c r="Q12" s="617">
        <v>300.02565231059413</v>
      </c>
      <c r="R12" s="619">
        <v>302.56470062805306</v>
      </c>
      <c r="S12" s="681">
        <v>2.5390483174589349</v>
      </c>
      <c r="T12" s="773"/>
    </row>
    <row r="13" spans="2:26" ht="16.899999999999999" customHeight="1" x14ac:dyDescent="0.3">
      <c r="B13" s="288" t="s">
        <v>57</v>
      </c>
      <c r="C13" s="776" t="s">
        <v>164</v>
      </c>
      <c r="D13" s="741">
        <v>3176</v>
      </c>
      <c r="E13" s="777">
        <v>6761</v>
      </c>
      <c r="F13" s="612">
        <v>2.1287783375314859</v>
      </c>
      <c r="G13" s="778">
        <v>3585</v>
      </c>
      <c r="H13" s="611">
        <v>8.6485308934455246E-2</v>
      </c>
      <c r="I13" s="616">
        <v>0.15869401934090696</v>
      </c>
      <c r="J13" s="741">
        <v>1031849.5699999997</v>
      </c>
      <c r="K13" s="777">
        <v>1955593.5500000017</v>
      </c>
      <c r="L13" s="612">
        <v>1.895231249648146</v>
      </c>
      <c r="M13" s="778">
        <v>923743.98000000196</v>
      </c>
      <c r="N13" s="611">
        <v>9.2808086433596976E-2</v>
      </c>
      <c r="O13" s="616">
        <v>0.15275353257456711</v>
      </c>
      <c r="P13" s="543"/>
      <c r="Q13" s="617">
        <v>324.88966309823667</v>
      </c>
      <c r="R13" s="619">
        <v>289.24619878716192</v>
      </c>
      <c r="S13" s="681">
        <v>-35.643464311074752</v>
      </c>
      <c r="T13" s="773"/>
    </row>
    <row r="14" spans="2:26" s="269" customFormat="1" ht="16.899999999999999" customHeight="1" x14ac:dyDescent="0.3">
      <c r="B14" s="288" t="s">
        <v>59</v>
      </c>
      <c r="C14" s="776" t="s">
        <v>169</v>
      </c>
      <c r="D14" s="741">
        <v>5018</v>
      </c>
      <c r="E14" s="777">
        <v>6819</v>
      </c>
      <c r="F14" s="612">
        <v>1.3589079314467916</v>
      </c>
      <c r="G14" s="778">
        <v>1801</v>
      </c>
      <c r="H14" s="611">
        <v>0.13664460964518149</v>
      </c>
      <c r="I14" s="616">
        <v>0.16005539385973147</v>
      </c>
      <c r="J14" s="741">
        <v>1495965.39</v>
      </c>
      <c r="K14" s="777">
        <v>1903451.83</v>
      </c>
      <c r="L14" s="612">
        <v>1.2723902857137626</v>
      </c>
      <c r="M14" s="778">
        <v>407486.44000000018</v>
      </c>
      <c r="N14" s="611">
        <v>0.13455225379101496</v>
      </c>
      <c r="O14" s="616">
        <v>0.14868068628986025</v>
      </c>
      <c r="P14" s="543"/>
      <c r="Q14" s="617">
        <v>298.11984655241127</v>
      </c>
      <c r="R14" s="619">
        <v>279.1394383340666</v>
      </c>
      <c r="S14" s="681">
        <v>-18.980408218344678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1276</v>
      </c>
      <c r="E15" s="777">
        <v>4020</v>
      </c>
      <c r="F15" s="612">
        <v>3.1504702194357366</v>
      </c>
      <c r="G15" s="778">
        <v>2744</v>
      </c>
      <c r="H15" s="611">
        <v>3.4746616561827738E-2</v>
      </c>
      <c r="I15" s="616">
        <v>9.4357337339216973E-2</v>
      </c>
      <c r="J15" s="741">
        <v>375679.68999999948</v>
      </c>
      <c r="K15" s="777">
        <v>1184988.2000000034</v>
      </c>
      <c r="L15" s="612">
        <v>3.1542514315852559</v>
      </c>
      <c r="M15" s="778">
        <v>809308.51000000397</v>
      </c>
      <c r="N15" s="611">
        <v>3.378991875808688E-2</v>
      </c>
      <c r="O15" s="616">
        <v>9.2560713144701268E-2</v>
      </c>
      <c r="P15" s="543"/>
      <c r="Q15" s="617">
        <v>294.41981974921589</v>
      </c>
      <c r="R15" s="619">
        <v>294.77318407960286</v>
      </c>
      <c r="S15" s="681">
        <v>0.35336433038696669</v>
      </c>
      <c r="T15" s="773"/>
    </row>
    <row r="16" spans="2:26" s="269" customFormat="1" ht="16.899999999999999" customHeight="1" x14ac:dyDescent="0.3">
      <c r="B16" s="288" t="s">
        <v>63</v>
      </c>
      <c r="C16" s="776" t="s">
        <v>165</v>
      </c>
      <c r="D16" s="741">
        <v>2377</v>
      </c>
      <c r="E16" s="777">
        <v>2563</v>
      </c>
      <c r="F16" s="612">
        <v>1.0782498948254102</v>
      </c>
      <c r="G16" s="778">
        <v>186</v>
      </c>
      <c r="H16" s="611">
        <v>6.4727827247229253E-2</v>
      </c>
      <c r="I16" s="616">
        <v>6.0158670547366441E-2</v>
      </c>
      <c r="J16" s="741">
        <v>764843.17</v>
      </c>
      <c r="K16" s="777">
        <v>830962.63</v>
      </c>
      <c r="L16" s="612">
        <v>1.0864483891514649</v>
      </c>
      <c r="M16" s="778">
        <v>66119.459999999963</v>
      </c>
      <c r="N16" s="611">
        <v>6.8792615797190607E-2</v>
      </c>
      <c r="O16" s="616">
        <v>6.4907392014027065E-2</v>
      </c>
      <c r="P16" s="543"/>
      <c r="Q16" s="617">
        <v>321.76826672275979</v>
      </c>
      <c r="R16" s="619">
        <v>324.21483808037459</v>
      </c>
      <c r="S16" s="681">
        <v>2.4465713576148005</v>
      </c>
      <c r="T16" s="773"/>
    </row>
    <row r="17" spans="2:26" s="269" customFormat="1" ht="16.899999999999999" customHeight="1" x14ac:dyDescent="0.3">
      <c r="B17" s="288" t="s">
        <v>65</v>
      </c>
      <c r="C17" s="977" t="s">
        <v>54</v>
      </c>
      <c r="D17" s="741">
        <v>2117</v>
      </c>
      <c r="E17" s="777">
        <v>2732</v>
      </c>
      <c r="F17" s="612">
        <v>1.290505432215399</v>
      </c>
      <c r="G17" s="778">
        <v>615</v>
      </c>
      <c r="H17" s="611">
        <v>5.7647795659396019E-2</v>
      </c>
      <c r="I17" s="616">
        <v>6.4125434231527556E-2</v>
      </c>
      <c r="J17" s="741">
        <v>616231.32999999996</v>
      </c>
      <c r="K17" s="777">
        <v>821723.98999999976</v>
      </c>
      <c r="L17" s="612">
        <v>1.3334667518446357</v>
      </c>
      <c r="M17" s="778">
        <v>205492.6599999998</v>
      </c>
      <c r="N17" s="611">
        <v>5.5425957620673753E-2</v>
      </c>
      <c r="O17" s="616">
        <v>6.4185751826481591E-2</v>
      </c>
      <c r="P17" s="543"/>
      <c r="Q17" s="617">
        <v>291.08707132735003</v>
      </c>
      <c r="R17" s="619">
        <v>300.77744875549041</v>
      </c>
      <c r="S17" s="681">
        <v>9.6903774281403798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2124</v>
      </c>
      <c r="E18" s="777">
        <v>2266</v>
      </c>
      <c r="F18" s="612">
        <v>1.0668549905838041</v>
      </c>
      <c r="G18" s="778">
        <v>142</v>
      </c>
      <c r="H18" s="611">
        <v>5.7838411894453066E-2</v>
      </c>
      <c r="I18" s="616">
        <v>5.3187494132006387E-2</v>
      </c>
      <c r="J18" s="741">
        <v>649408.80000000005</v>
      </c>
      <c r="K18" s="777">
        <v>707673.1399999999</v>
      </c>
      <c r="L18" s="612">
        <v>1.0897190490797166</v>
      </c>
      <c r="M18" s="778">
        <v>58264.339999999851</v>
      </c>
      <c r="N18" s="611">
        <v>5.8410052970355474E-2</v>
      </c>
      <c r="O18" s="616">
        <v>5.5277116271495209E-2</v>
      </c>
      <c r="P18" s="543"/>
      <c r="Q18" s="617">
        <v>305.74802259887008</v>
      </c>
      <c r="R18" s="619">
        <v>312.30059135039716</v>
      </c>
      <c r="S18" s="681">
        <v>6.5525687515270761</v>
      </c>
      <c r="T18" s="773"/>
    </row>
    <row r="19" spans="2:26" s="269" customFormat="1" ht="16.899999999999999" customHeight="1" x14ac:dyDescent="0.3">
      <c r="B19" s="288" t="s">
        <v>67</v>
      </c>
      <c r="C19" s="979" t="s">
        <v>163</v>
      </c>
      <c r="D19" s="741">
        <v>2118</v>
      </c>
      <c r="E19" s="777">
        <v>1876</v>
      </c>
      <c r="F19" s="612">
        <v>0.8857412653446648</v>
      </c>
      <c r="G19" s="778">
        <v>-242</v>
      </c>
      <c r="H19" s="611">
        <v>5.7675026550118455E-2</v>
      </c>
      <c r="I19" s="616">
        <v>4.403342409163459E-2</v>
      </c>
      <c r="J19" s="741">
        <v>628445.72</v>
      </c>
      <c r="K19" s="777">
        <v>569185.32999999996</v>
      </c>
      <c r="L19" s="612">
        <v>0.90570324832508997</v>
      </c>
      <c r="M19" s="778">
        <v>-59260.390000000014</v>
      </c>
      <c r="N19" s="611">
        <v>5.6524561715506745E-2</v>
      </c>
      <c r="O19" s="616">
        <v>4.4459683274738065E-2</v>
      </c>
      <c r="P19" s="543"/>
      <c r="Q19" s="617">
        <v>296.71658168083098</v>
      </c>
      <c r="R19" s="619">
        <v>303.40369402985073</v>
      </c>
      <c r="S19" s="681">
        <v>6.6871123490197419</v>
      </c>
      <c r="T19" s="773"/>
    </row>
    <row r="20" spans="2:26" s="269" customFormat="1" ht="16.899999999999999" customHeight="1" x14ac:dyDescent="0.3">
      <c r="B20" s="288" t="s">
        <v>22</v>
      </c>
      <c r="C20" s="866" t="s">
        <v>171</v>
      </c>
      <c r="D20" s="741">
        <v>1025</v>
      </c>
      <c r="E20" s="777">
        <v>889</v>
      </c>
      <c r="F20" s="612">
        <v>0.8673170731707317</v>
      </c>
      <c r="G20" s="778">
        <v>-136</v>
      </c>
      <c r="H20" s="611">
        <v>2.7911662990496418E-2</v>
      </c>
      <c r="I20" s="616">
        <v>2.0866585297155196E-2</v>
      </c>
      <c r="J20" s="741">
        <v>317147.71999999997</v>
      </c>
      <c r="K20" s="777">
        <v>271704.69</v>
      </c>
      <c r="L20" s="612">
        <v>0.85671336372842288</v>
      </c>
      <c r="M20" s="778">
        <v>-45443.02999999997</v>
      </c>
      <c r="N20" s="611">
        <v>2.8525352789533283E-2</v>
      </c>
      <c r="O20" s="616">
        <v>2.122314793612283E-2</v>
      </c>
      <c r="P20" s="543"/>
      <c r="Q20" s="617">
        <v>309.41240975609753</v>
      </c>
      <c r="R20" s="619">
        <v>305.62957255343082</v>
      </c>
      <c r="S20" s="681">
        <v>-3.7828372026667125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2711</v>
      </c>
      <c r="E21" s="777">
        <v>0</v>
      </c>
      <c r="F21" s="612">
        <v>0</v>
      </c>
      <c r="G21" s="778">
        <v>-2711</v>
      </c>
      <c r="H21" s="611">
        <v>7.3822944748522717E-2</v>
      </c>
      <c r="I21" s="616">
        <v>0</v>
      </c>
      <c r="J21" s="741">
        <v>823684.43</v>
      </c>
      <c r="K21" s="777">
        <v>0</v>
      </c>
      <c r="L21" s="612">
        <v>0</v>
      </c>
      <c r="M21" s="778">
        <v>-823684.43</v>
      </c>
      <c r="N21" s="611">
        <v>7.4085000368268886E-2</v>
      </c>
      <c r="O21" s="616">
        <v>0</v>
      </c>
      <c r="P21" s="543"/>
      <c r="Q21" s="617">
        <v>303.83047952784955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3464</v>
      </c>
      <c r="E22" s="777">
        <v>4</v>
      </c>
      <c r="F22" s="612">
        <v>1.1547344110854503E-3</v>
      </c>
      <c r="G22" s="778">
        <v>-3460</v>
      </c>
      <c r="H22" s="611">
        <v>9.4327805462516678E-2</v>
      </c>
      <c r="I22" s="616">
        <v>9.3887897849967135E-5</v>
      </c>
      <c r="J22" s="741">
        <v>984566.01</v>
      </c>
      <c r="K22" s="777">
        <v>-10625.09</v>
      </c>
      <c r="L22" s="612">
        <v>-1.0791648190251866E-2</v>
      </c>
      <c r="M22" s="778">
        <v>-995191.1</v>
      </c>
      <c r="N22" s="611">
        <v>8.8555241008300978E-2</v>
      </c>
      <c r="O22" s="616">
        <v>-8.2993730032639233E-4</v>
      </c>
      <c r="P22" s="543"/>
      <c r="Q22" s="617">
        <v>284.2280629330254</v>
      </c>
      <c r="R22" s="619"/>
      <c r="S22" s="681"/>
      <c r="T22" s="773"/>
    </row>
    <row r="23" spans="2:26" ht="18" customHeight="1" x14ac:dyDescent="0.25">
      <c r="B23" s="1202" t="s">
        <v>310</v>
      </c>
      <c r="C23" s="1202"/>
      <c r="D23" s="650">
        <v>36723</v>
      </c>
      <c r="E23" s="386">
        <v>42604</v>
      </c>
      <c r="F23" s="613">
        <v>1.1601448683386433</v>
      </c>
      <c r="G23" s="614">
        <v>5881</v>
      </c>
      <c r="H23" s="611">
        <v>1</v>
      </c>
      <c r="I23" s="616">
        <v>1</v>
      </c>
      <c r="J23" s="650">
        <v>11118099.829999998</v>
      </c>
      <c r="K23" s="386">
        <v>12802280.360000007</v>
      </c>
      <c r="L23" s="613">
        <v>1.1514809684884804</v>
      </c>
      <c r="M23" s="614">
        <v>1684180.5300000086</v>
      </c>
      <c r="N23" s="611">
        <v>1</v>
      </c>
      <c r="O23" s="616">
        <v>1</v>
      </c>
      <c r="P23" s="663"/>
      <c r="Q23" s="665">
        <v>302.75576151185902</v>
      </c>
      <c r="R23" s="620">
        <v>300.49479767158027</v>
      </c>
      <c r="S23" s="682">
        <v>-2.2609638402787482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76" t="s">
        <v>341</v>
      </c>
      <c r="D25" s="741">
        <v>111</v>
      </c>
      <c r="E25" s="777">
        <v>923</v>
      </c>
      <c r="F25" s="612">
        <v>8.3153153153153152</v>
      </c>
      <c r="G25" s="778">
        <v>812</v>
      </c>
      <c r="H25" s="611">
        <v>3.5725780495654974E-2</v>
      </c>
      <c r="I25" s="616">
        <v>0.25232367413887369</v>
      </c>
      <c r="J25" s="741">
        <v>30989.31</v>
      </c>
      <c r="K25" s="777">
        <v>271824.98</v>
      </c>
      <c r="L25" s="612">
        <v>8.7715725196850123</v>
      </c>
      <c r="M25" s="778">
        <v>240835.66999999998</v>
      </c>
      <c r="N25" s="611">
        <v>3.2857750193005145E-2</v>
      </c>
      <c r="O25" s="616">
        <v>0.252266873119187</v>
      </c>
      <c r="P25" s="543"/>
      <c r="Q25" s="617">
        <v>279.182972972973</v>
      </c>
      <c r="R25" s="619">
        <v>294.50160346695554</v>
      </c>
      <c r="S25" s="681">
        <v>15.318630493982539</v>
      </c>
      <c r="T25" s="359"/>
    </row>
    <row r="26" spans="2:26" s="266" customFormat="1" ht="16.899999999999999" customHeight="1" x14ac:dyDescent="0.3">
      <c r="B26" s="288" t="s">
        <v>55</v>
      </c>
      <c r="C26" s="776" t="s">
        <v>169</v>
      </c>
      <c r="D26" s="741">
        <v>805</v>
      </c>
      <c r="E26" s="777">
        <v>986</v>
      </c>
      <c r="F26" s="612">
        <v>1.2248447204968944</v>
      </c>
      <c r="G26" s="778">
        <v>181</v>
      </c>
      <c r="H26" s="611">
        <v>0.25909237206308339</v>
      </c>
      <c r="I26" s="616">
        <v>0.26954620010934938</v>
      </c>
      <c r="J26" s="741">
        <v>220900.05</v>
      </c>
      <c r="K26" s="777">
        <v>246580.88</v>
      </c>
      <c r="L26" s="612">
        <v>1.1162554286429542</v>
      </c>
      <c r="M26" s="778">
        <v>25680.830000000016</v>
      </c>
      <c r="N26" s="611">
        <v>0.23421878901215762</v>
      </c>
      <c r="O26" s="616">
        <v>0.22883911393492049</v>
      </c>
      <c r="P26" s="543"/>
      <c r="Q26" s="617">
        <v>274.40999999999997</v>
      </c>
      <c r="R26" s="619">
        <v>250.08202839756592</v>
      </c>
      <c r="S26" s="681">
        <v>-24.327971602434047</v>
      </c>
      <c r="T26" s="359"/>
    </row>
    <row r="27" spans="2:26" s="266" customFormat="1" ht="16.899999999999999" customHeight="1" x14ac:dyDescent="0.3">
      <c r="B27" s="288" t="s">
        <v>57</v>
      </c>
      <c r="C27" s="977" t="s">
        <v>54</v>
      </c>
      <c r="D27" s="741">
        <v>359</v>
      </c>
      <c r="E27" s="777">
        <v>611</v>
      </c>
      <c r="F27" s="612">
        <v>1.701949860724234</v>
      </c>
      <c r="G27" s="778">
        <v>252</v>
      </c>
      <c r="H27" s="611">
        <v>0.115545542323785</v>
      </c>
      <c r="I27" s="616">
        <v>0.16703116457080372</v>
      </c>
      <c r="J27" s="741">
        <v>104467.64</v>
      </c>
      <c r="K27" s="777">
        <v>193255.09000000029</v>
      </c>
      <c r="L27" s="612">
        <v>1.8499038553948408</v>
      </c>
      <c r="M27" s="778">
        <v>88787.450000000288</v>
      </c>
      <c r="N27" s="611">
        <v>0.11076631323423439</v>
      </c>
      <c r="O27" s="616">
        <v>0.17935017329410688</v>
      </c>
      <c r="P27" s="543"/>
      <c r="Q27" s="617">
        <v>290.99621169916435</v>
      </c>
      <c r="R27" s="619">
        <v>316.29310965630162</v>
      </c>
      <c r="S27" s="681">
        <v>25.296897957137276</v>
      </c>
      <c r="T27" s="359"/>
    </row>
    <row r="28" spans="2:26" s="266" customFormat="1" ht="16.899999999999999" customHeight="1" x14ac:dyDescent="0.3">
      <c r="B28" s="288" t="s">
        <v>59</v>
      </c>
      <c r="C28" s="979" t="s">
        <v>166</v>
      </c>
      <c r="D28" s="741">
        <v>504</v>
      </c>
      <c r="E28" s="777">
        <v>612</v>
      </c>
      <c r="F28" s="612">
        <v>1.2142857142857142</v>
      </c>
      <c r="G28" s="778">
        <v>108</v>
      </c>
      <c r="H28" s="611">
        <v>0.16221435468297393</v>
      </c>
      <c r="I28" s="616">
        <v>0.16730453799890652</v>
      </c>
      <c r="J28" s="741">
        <v>185660.6</v>
      </c>
      <c r="K28" s="777">
        <v>184020.33</v>
      </c>
      <c r="L28" s="612">
        <v>0.99116522299292353</v>
      </c>
      <c r="M28" s="778">
        <v>-1640.2700000000186</v>
      </c>
      <c r="N28" s="611">
        <v>0.19685464489152715</v>
      </c>
      <c r="O28" s="616">
        <v>0.17077986445344692</v>
      </c>
      <c r="P28" s="543"/>
      <c r="Q28" s="617">
        <v>368.37420634920636</v>
      </c>
      <c r="R28" s="619">
        <v>300.6868137254902</v>
      </c>
      <c r="S28" s="681">
        <v>-67.687392623716164</v>
      </c>
      <c r="T28" s="359"/>
    </row>
    <row r="29" spans="2:26" s="266" customFormat="1" ht="16.899999999999999" customHeight="1" x14ac:dyDescent="0.3">
      <c r="B29" s="288" t="s">
        <v>61</v>
      </c>
      <c r="C29" s="776" t="s">
        <v>171</v>
      </c>
      <c r="D29" s="741">
        <v>139</v>
      </c>
      <c r="E29" s="777">
        <v>168</v>
      </c>
      <c r="F29" s="612">
        <v>1.2086330935251799</v>
      </c>
      <c r="G29" s="778">
        <v>29</v>
      </c>
      <c r="H29" s="611">
        <v>4.4737689089153522E-2</v>
      </c>
      <c r="I29" s="616">
        <v>4.5926735921268454E-2</v>
      </c>
      <c r="J29" s="741">
        <v>55987.76</v>
      </c>
      <c r="K29" s="777">
        <v>72316.56</v>
      </c>
      <c r="L29" s="612">
        <v>1.2916494605249431</v>
      </c>
      <c r="M29" s="778">
        <v>16328.799999999996</v>
      </c>
      <c r="N29" s="611">
        <v>5.9363433130519068E-2</v>
      </c>
      <c r="O29" s="616">
        <v>6.7113303810179895E-2</v>
      </c>
      <c r="P29" s="543"/>
      <c r="Q29" s="617">
        <v>402.78964028776977</v>
      </c>
      <c r="R29" s="619">
        <v>430.45571428571429</v>
      </c>
      <c r="S29" s="681">
        <v>27.666073997944522</v>
      </c>
      <c r="T29" s="359"/>
    </row>
    <row r="30" spans="2:26" s="266" customFormat="1" ht="16.899999999999999" customHeight="1" x14ac:dyDescent="0.3">
      <c r="B30" s="288" t="s">
        <v>63</v>
      </c>
      <c r="C30" s="776" t="s">
        <v>165</v>
      </c>
      <c r="D30" s="741">
        <v>32</v>
      </c>
      <c r="E30" s="777">
        <v>161</v>
      </c>
      <c r="F30" s="612">
        <v>5.03125</v>
      </c>
      <c r="G30" s="778">
        <v>129</v>
      </c>
      <c r="H30" s="611">
        <v>1.0299324106855488E-2</v>
      </c>
      <c r="I30" s="616">
        <v>4.4013121924548933E-2</v>
      </c>
      <c r="J30" s="741">
        <v>13782.42</v>
      </c>
      <c r="K30" s="777">
        <v>56972.99</v>
      </c>
      <c r="L30" s="612">
        <v>4.1337435660791062</v>
      </c>
      <c r="M30" s="778">
        <v>43190.57</v>
      </c>
      <c r="N30" s="611">
        <v>1.4613404216327437E-2</v>
      </c>
      <c r="O30" s="616">
        <v>5.2873720581348739E-2</v>
      </c>
      <c r="P30" s="543"/>
      <c r="Q30" s="617">
        <v>430.700625</v>
      </c>
      <c r="R30" s="619">
        <v>353.86950310559007</v>
      </c>
      <c r="S30" s="681">
        <v>-76.831121894409932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100</v>
      </c>
      <c r="E31" s="777">
        <v>141</v>
      </c>
      <c r="F31" s="612">
        <v>1.41</v>
      </c>
      <c r="G31" s="778">
        <v>41</v>
      </c>
      <c r="H31" s="611">
        <v>3.2185387833923398E-2</v>
      </c>
      <c r="I31" s="616">
        <v>3.8545653362493167E-2</v>
      </c>
      <c r="J31" s="741">
        <v>28378.7</v>
      </c>
      <c r="K31" s="777">
        <v>38993.58</v>
      </c>
      <c r="L31" s="612">
        <v>1.3740439132166027</v>
      </c>
      <c r="M31" s="778">
        <v>10614.880000000001</v>
      </c>
      <c r="N31" s="611">
        <v>3.0089738538942465E-2</v>
      </c>
      <c r="O31" s="616">
        <v>3.6187948945394455E-2</v>
      </c>
      <c r="P31" s="543"/>
      <c r="Q31" s="617">
        <v>283.78700000000003</v>
      </c>
      <c r="R31" s="619">
        <v>276.55021276595744</v>
      </c>
      <c r="S31" s="681">
        <v>-7.2367872340425947</v>
      </c>
      <c r="T31" s="359"/>
    </row>
    <row r="32" spans="2:26" s="266" customFormat="1" ht="16.899999999999999" customHeight="1" x14ac:dyDescent="0.3">
      <c r="B32" s="288" t="s">
        <v>66</v>
      </c>
      <c r="C32" s="776" t="s">
        <v>71</v>
      </c>
      <c r="D32" s="741">
        <v>134</v>
      </c>
      <c r="E32" s="777">
        <v>56</v>
      </c>
      <c r="F32" s="612">
        <v>0.41791044776119401</v>
      </c>
      <c r="G32" s="778">
        <v>-78</v>
      </c>
      <c r="H32" s="611">
        <v>4.3128419697457357E-2</v>
      </c>
      <c r="I32" s="616">
        <v>1.530891197375615E-2</v>
      </c>
      <c r="J32" s="741">
        <v>35072.06</v>
      </c>
      <c r="K32" s="777">
        <v>13565.02</v>
      </c>
      <c r="L32" s="612">
        <v>0.38677568412006597</v>
      </c>
      <c r="M32" s="778">
        <v>-21507.039999999997</v>
      </c>
      <c r="N32" s="611">
        <v>3.718666166604187E-2</v>
      </c>
      <c r="O32" s="616">
        <v>1.2589001861415513E-2</v>
      </c>
      <c r="P32" s="543"/>
      <c r="Q32" s="617">
        <v>261.73179104477612</v>
      </c>
      <c r="R32" s="619">
        <v>242.23250000000002</v>
      </c>
      <c r="S32" s="681">
        <v>-19.499291044776101</v>
      </c>
      <c r="T32" s="359"/>
    </row>
    <row r="33" spans="2:20" s="266" customFormat="1" ht="16.899999999999999" customHeight="1" x14ac:dyDescent="0.3">
      <c r="B33" s="288" t="s">
        <v>67</v>
      </c>
      <c r="C33" s="776" t="s">
        <v>172</v>
      </c>
      <c r="D33" s="741">
        <v>923</v>
      </c>
      <c r="E33" s="777">
        <v>0</v>
      </c>
      <c r="F33" s="612">
        <v>0</v>
      </c>
      <c r="G33" s="778">
        <v>-923</v>
      </c>
      <c r="H33" s="611">
        <v>0.29707112970711297</v>
      </c>
      <c r="I33" s="616">
        <v>0</v>
      </c>
      <c r="J33" s="741">
        <v>267896.94</v>
      </c>
      <c r="K33" s="777">
        <v>0</v>
      </c>
      <c r="L33" s="612">
        <v>0</v>
      </c>
      <c r="M33" s="778">
        <v>-267896.94</v>
      </c>
      <c r="N33" s="611">
        <v>0.28404926511724488</v>
      </c>
      <c r="O33" s="616">
        <v>0</v>
      </c>
      <c r="P33" s="543"/>
      <c r="Q33" s="617">
        <v>290.24587215601298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76" t="s">
        <v>164</v>
      </c>
      <c r="D34" s="741">
        <v>0</v>
      </c>
      <c r="E34" s="777">
        <v>0</v>
      </c>
      <c r="F34" s="612" t="s">
        <v>348</v>
      </c>
      <c r="G34" s="778">
        <v>0</v>
      </c>
      <c r="H34" s="611">
        <v>0</v>
      </c>
      <c r="I34" s="616">
        <v>0</v>
      </c>
      <c r="J34" s="741">
        <v>0</v>
      </c>
      <c r="K34" s="777">
        <v>0</v>
      </c>
      <c r="L34" s="612" t="s">
        <v>348</v>
      </c>
      <c r="M34" s="778">
        <v>0</v>
      </c>
      <c r="N34" s="611">
        <v>0</v>
      </c>
      <c r="O34" s="616">
        <v>0</v>
      </c>
      <c r="P34" s="543"/>
      <c r="Q34" s="617" t="s">
        <v>348</v>
      </c>
      <c r="R34" s="619" t="s">
        <v>348</v>
      </c>
      <c r="S34" s="681" t="s">
        <v>348</v>
      </c>
      <c r="T34" s="359"/>
    </row>
    <row r="35" spans="2:20" s="266" customFormat="1" ht="22.5" customHeight="1" x14ac:dyDescent="0.25">
      <c r="B35" s="1196" t="s">
        <v>308</v>
      </c>
      <c r="C35" s="1196"/>
      <c r="D35" s="650">
        <v>3107</v>
      </c>
      <c r="E35" s="386">
        <v>3658</v>
      </c>
      <c r="F35" s="613">
        <v>1.1773414869649179</v>
      </c>
      <c r="G35" s="614">
        <v>551</v>
      </c>
      <c r="H35" s="611">
        <v>1</v>
      </c>
      <c r="I35" s="616">
        <v>1</v>
      </c>
      <c r="J35" s="650">
        <v>943135.48</v>
      </c>
      <c r="K35" s="386">
        <v>1077529.4300000004</v>
      </c>
      <c r="L35" s="613">
        <v>1.1424969719090627</v>
      </c>
      <c r="M35" s="614">
        <v>134393.95000000042</v>
      </c>
      <c r="N35" s="611">
        <v>1</v>
      </c>
      <c r="O35" s="616">
        <v>1</v>
      </c>
      <c r="P35" s="387"/>
      <c r="Q35" s="665">
        <v>303.55181203733503</v>
      </c>
      <c r="R35" s="620">
        <v>294.56791416074367</v>
      </c>
      <c r="S35" s="682">
        <v>-8.9838978765913566</v>
      </c>
      <c r="T35" s="359"/>
    </row>
    <row r="36" spans="2:20" s="266" customFormat="1" ht="18" customHeight="1" x14ac:dyDescent="0.25">
      <c r="B36" s="666"/>
      <c r="C36" s="986" t="s">
        <v>342</v>
      </c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203" t="s">
        <v>84</v>
      </c>
      <c r="C37" s="1204" t="s">
        <v>232</v>
      </c>
      <c r="D37" s="1205" t="s">
        <v>229</v>
      </c>
      <c r="E37" s="1205"/>
      <c r="F37" s="1205"/>
      <c r="G37" s="1205"/>
      <c r="H37" s="1205"/>
      <c r="I37" s="1205"/>
      <c r="J37" s="1207" t="s">
        <v>230</v>
      </c>
      <c r="K37" s="1207"/>
      <c r="L37" s="1207"/>
      <c r="M37" s="1207"/>
      <c r="N37" s="1207"/>
      <c r="O37" s="1207"/>
      <c r="P37" s="795"/>
      <c r="Q37" s="1199" t="s">
        <v>245</v>
      </c>
      <c r="R37" s="1200"/>
      <c r="S37" s="1201"/>
      <c r="T37" s="359"/>
    </row>
    <row r="38" spans="2:20" s="266" customFormat="1" ht="21" customHeight="1" x14ac:dyDescent="0.25">
      <c r="B38" s="1203"/>
      <c r="C38" s="1204"/>
      <c r="D38" s="1054" t="s">
        <v>226</v>
      </c>
      <c r="E38" s="1055"/>
      <c r="F38" s="1098" t="s">
        <v>345</v>
      </c>
      <c r="G38" s="1098" t="s">
        <v>349</v>
      </c>
      <c r="H38" s="1054" t="s">
        <v>227</v>
      </c>
      <c r="I38" s="1055"/>
      <c r="J38" s="1054" t="s">
        <v>228</v>
      </c>
      <c r="K38" s="1055"/>
      <c r="L38" s="1098" t="s">
        <v>345</v>
      </c>
      <c r="M38" s="1197" t="s">
        <v>349</v>
      </c>
      <c r="N38" s="1054" t="s">
        <v>227</v>
      </c>
      <c r="O38" s="1055"/>
      <c r="P38" s="347"/>
      <c r="Q38" s="1054"/>
      <c r="R38" s="1055"/>
      <c r="S38" s="1098" t="s">
        <v>349</v>
      </c>
      <c r="T38" s="359"/>
    </row>
    <row r="39" spans="2:20" s="266" customFormat="1" ht="21" customHeight="1" x14ac:dyDescent="0.25">
      <c r="B39" s="1203"/>
      <c r="C39" s="1204"/>
      <c r="D39" s="353" t="s">
        <v>346</v>
      </c>
      <c r="E39" s="353" t="s">
        <v>347</v>
      </c>
      <c r="F39" s="1019"/>
      <c r="G39" s="1019"/>
      <c r="H39" s="353" t="s">
        <v>346</v>
      </c>
      <c r="I39" s="353" t="s">
        <v>347</v>
      </c>
      <c r="J39" s="771" t="s">
        <v>346</v>
      </c>
      <c r="K39" s="771" t="s">
        <v>347</v>
      </c>
      <c r="L39" s="1019"/>
      <c r="M39" s="1198"/>
      <c r="N39" s="713" t="s">
        <v>346</v>
      </c>
      <c r="O39" s="713" t="s">
        <v>347</v>
      </c>
      <c r="P39" s="772"/>
      <c r="Q39" s="713" t="s">
        <v>346</v>
      </c>
      <c r="R39" s="713" t="s">
        <v>347</v>
      </c>
      <c r="S39" s="1019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174</v>
      </c>
      <c r="D41" s="741">
        <v>738</v>
      </c>
      <c r="E41" s="777">
        <v>801</v>
      </c>
      <c r="F41" s="612">
        <v>1.0853658536585367</v>
      </c>
      <c r="G41" s="778">
        <v>63</v>
      </c>
      <c r="H41" s="611">
        <v>0.17194780987884437</v>
      </c>
      <c r="I41" s="616">
        <v>0.14468930635838151</v>
      </c>
      <c r="J41" s="741">
        <v>260892.42</v>
      </c>
      <c r="K41" s="777">
        <v>293191.46000000002</v>
      </c>
      <c r="L41" s="612">
        <v>1.1238021403611496</v>
      </c>
      <c r="M41" s="778">
        <v>32299.040000000008</v>
      </c>
      <c r="N41" s="611">
        <v>0.19528337938656901</v>
      </c>
      <c r="O41" s="616">
        <v>0.16385866655399661</v>
      </c>
      <c r="P41" s="627"/>
      <c r="Q41" s="617">
        <v>353.51276422764232</v>
      </c>
      <c r="R41" s="619">
        <v>366.03178526841452</v>
      </c>
      <c r="S41" s="681">
        <v>12.519021040772202</v>
      </c>
      <c r="T41" s="359"/>
    </row>
    <row r="42" spans="2:20" s="266" customFormat="1" ht="16.899999999999999" customHeight="1" x14ac:dyDescent="0.25">
      <c r="B42" s="288" t="s">
        <v>55</v>
      </c>
      <c r="C42" s="326" t="s">
        <v>177</v>
      </c>
      <c r="D42" s="741">
        <v>820</v>
      </c>
      <c r="E42" s="777">
        <v>1101</v>
      </c>
      <c r="F42" s="612">
        <v>1.3426829268292684</v>
      </c>
      <c r="G42" s="778">
        <v>281</v>
      </c>
      <c r="H42" s="611">
        <v>0.19105312208760486</v>
      </c>
      <c r="I42" s="616">
        <v>0.19888005780346821</v>
      </c>
      <c r="J42" s="741">
        <v>233881.53</v>
      </c>
      <c r="K42" s="777">
        <v>350724.79</v>
      </c>
      <c r="L42" s="612">
        <v>1.4995831008972791</v>
      </c>
      <c r="M42" s="778">
        <v>116843.25999999998</v>
      </c>
      <c r="N42" s="611">
        <v>0.17506516883281323</v>
      </c>
      <c r="O42" s="616">
        <v>0.19601285936783588</v>
      </c>
      <c r="P42" s="627"/>
      <c r="Q42" s="617">
        <v>285.22137804878048</v>
      </c>
      <c r="R42" s="619">
        <v>318.55112624886465</v>
      </c>
      <c r="S42" s="681">
        <v>33.329748200084168</v>
      </c>
      <c r="T42" s="359"/>
    </row>
    <row r="43" spans="2:20" s="266" customFormat="1" ht="16.899999999999999" customHeight="1" x14ac:dyDescent="0.25">
      <c r="B43" s="289" t="s">
        <v>57</v>
      </c>
      <c r="C43" s="326" t="s">
        <v>173</v>
      </c>
      <c r="D43" s="741">
        <v>675</v>
      </c>
      <c r="E43" s="857">
        <v>967</v>
      </c>
      <c r="F43" s="612">
        <v>1.4325925925925926</v>
      </c>
      <c r="G43" s="856">
        <v>292</v>
      </c>
      <c r="H43" s="611">
        <v>0.15726933830382106</v>
      </c>
      <c r="I43" s="616">
        <v>0.17467485549132947</v>
      </c>
      <c r="J43" s="741">
        <v>207788.27</v>
      </c>
      <c r="K43" s="857">
        <v>302913.36</v>
      </c>
      <c r="L43" s="612">
        <v>1.4577981711864678</v>
      </c>
      <c r="M43" s="856">
        <v>95125.09</v>
      </c>
      <c r="N43" s="611">
        <v>0.15553382333794455</v>
      </c>
      <c r="O43" s="616">
        <v>0.16929203616978042</v>
      </c>
      <c r="P43" s="627"/>
      <c r="Q43" s="617">
        <v>307.83447407407408</v>
      </c>
      <c r="R43" s="619">
        <v>313.25063081695964</v>
      </c>
      <c r="S43" s="681">
        <v>5.4161567428855619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780</v>
      </c>
      <c r="E44" s="777">
        <v>639</v>
      </c>
      <c r="F44" s="612">
        <v>0.81923076923076921</v>
      </c>
      <c r="G44" s="778">
        <v>-141</v>
      </c>
      <c r="H44" s="611">
        <v>0.18173345759552656</v>
      </c>
      <c r="I44" s="616">
        <v>0.11542630057803469</v>
      </c>
      <c r="J44" s="741">
        <v>248151.83</v>
      </c>
      <c r="K44" s="777">
        <v>207172.88</v>
      </c>
      <c r="L44" s="612">
        <v>0.83486339794471798</v>
      </c>
      <c r="M44" s="778">
        <v>-40978.949999999983</v>
      </c>
      <c r="N44" s="611">
        <v>0.18574678391714627</v>
      </c>
      <c r="O44" s="616">
        <v>0.11578465437892069</v>
      </c>
      <c r="P44" s="627"/>
      <c r="Q44" s="617">
        <v>318.14337179487177</v>
      </c>
      <c r="R44" s="619">
        <v>324.21420970266041</v>
      </c>
      <c r="S44" s="681">
        <v>6.0708379077886434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1">
        <v>550</v>
      </c>
      <c r="E45" s="777">
        <v>768</v>
      </c>
      <c r="F45" s="612">
        <v>1.3963636363636365</v>
      </c>
      <c r="G45" s="778">
        <v>218</v>
      </c>
      <c r="H45" s="611">
        <v>0.12814538676607642</v>
      </c>
      <c r="I45" s="616">
        <v>0.13872832369942195</v>
      </c>
      <c r="J45" s="741">
        <v>178374.76</v>
      </c>
      <c r="K45" s="777">
        <v>232675.14</v>
      </c>
      <c r="L45" s="612">
        <v>1.3044173962728807</v>
      </c>
      <c r="M45" s="778">
        <v>54300.380000000005</v>
      </c>
      <c r="N45" s="611">
        <v>0.13351720195653133</v>
      </c>
      <c r="O45" s="616">
        <v>0.13003734208583181</v>
      </c>
      <c r="P45" s="627"/>
      <c r="Q45" s="617">
        <v>324.31774545454545</v>
      </c>
      <c r="R45" s="619">
        <v>302.96242187500002</v>
      </c>
      <c r="S45" s="681">
        <v>-21.355323579545427</v>
      </c>
      <c r="T45" s="359"/>
    </row>
    <row r="46" spans="2:20" s="266" customFormat="1" ht="16.899999999999999" customHeight="1" x14ac:dyDescent="0.25">
      <c r="B46" s="289" t="s">
        <v>63</v>
      </c>
      <c r="C46" s="326" t="s">
        <v>175</v>
      </c>
      <c r="D46" s="741">
        <v>282</v>
      </c>
      <c r="E46" s="777">
        <v>784</v>
      </c>
      <c r="F46" s="612">
        <v>2.7801418439716312</v>
      </c>
      <c r="G46" s="778">
        <v>502</v>
      </c>
      <c r="H46" s="611">
        <v>6.5703634669151911E-2</v>
      </c>
      <c r="I46" s="616">
        <v>0.1416184971098266</v>
      </c>
      <c r="J46" s="741">
        <v>89285.54</v>
      </c>
      <c r="K46" s="777">
        <v>262041.91</v>
      </c>
      <c r="L46" s="612">
        <v>2.934875120876236</v>
      </c>
      <c r="M46" s="778">
        <v>172756.37</v>
      </c>
      <c r="N46" s="611">
        <v>6.6832075771134633E-2</v>
      </c>
      <c r="O46" s="616">
        <v>0.14644982481366403</v>
      </c>
      <c r="P46" s="627"/>
      <c r="Q46" s="617">
        <v>316.61539007092199</v>
      </c>
      <c r="R46" s="619">
        <v>334.23713010204079</v>
      </c>
      <c r="S46" s="681">
        <v>17.621740031118804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447</v>
      </c>
      <c r="E47" s="777">
        <v>476</v>
      </c>
      <c r="F47" s="612">
        <v>1.0648769574944073</v>
      </c>
      <c r="G47" s="778">
        <v>29</v>
      </c>
      <c r="H47" s="611">
        <v>0.10414725069897483</v>
      </c>
      <c r="I47" s="616">
        <v>8.5982658959537578E-2</v>
      </c>
      <c r="J47" s="741">
        <v>117594.03</v>
      </c>
      <c r="K47" s="777">
        <v>140575.26</v>
      </c>
      <c r="L47" s="612">
        <v>1.1954285434388123</v>
      </c>
      <c r="M47" s="778">
        <v>22981.23000000001</v>
      </c>
      <c r="N47" s="611">
        <v>8.8021566797860884E-2</v>
      </c>
      <c r="O47" s="616">
        <v>7.8564616629970663E-2</v>
      </c>
      <c r="P47" s="627"/>
      <c r="Q47" s="617">
        <v>263.07389261744964</v>
      </c>
      <c r="R47" s="619">
        <v>295.32617647058828</v>
      </c>
      <c r="S47" s="681">
        <v>32.252283853138636</v>
      </c>
      <c r="T47" s="359"/>
    </row>
    <row r="48" spans="2:20" s="266" customFormat="1" ht="18" customHeight="1" x14ac:dyDescent="0.25">
      <c r="B48" s="1196" t="s">
        <v>311</v>
      </c>
      <c r="C48" s="1196"/>
      <c r="D48" s="650">
        <v>4292</v>
      </c>
      <c r="E48" s="386">
        <v>5536</v>
      </c>
      <c r="F48" s="613">
        <v>1.2898415657036346</v>
      </c>
      <c r="G48" s="614">
        <v>1244</v>
      </c>
      <c r="H48" s="611">
        <v>1</v>
      </c>
      <c r="I48" s="616">
        <v>1</v>
      </c>
      <c r="J48" s="650">
        <v>1335968.3800000001</v>
      </c>
      <c r="K48" s="386">
        <v>1789294.7999999998</v>
      </c>
      <c r="L48" s="613">
        <v>1.3393242136464334</v>
      </c>
      <c r="M48" s="614">
        <v>453326.41999999969</v>
      </c>
      <c r="N48" s="611">
        <v>1</v>
      </c>
      <c r="O48" s="616">
        <v>1</v>
      </c>
      <c r="P48" s="387"/>
      <c r="Q48" s="665">
        <v>311.26942684063374</v>
      </c>
      <c r="R48" s="620">
        <v>323.21076589595373</v>
      </c>
      <c r="S48" s="682">
        <v>11.941339055319986</v>
      </c>
      <c r="T48" s="359"/>
    </row>
    <row r="49" spans="2:20" s="266" customFormat="1" ht="9" customHeight="1" x14ac:dyDescent="0.25">
      <c r="B49" s="1206"/>
      <c r="C49" s="1206"/>
      <c r="D49" s="1206"/>
      <c r="E49" s="1206"/>
      <c r="F49" s="1206"/>
      <c r="G49" s="1206"/>
      <c r="H49" s="1206"/>
      <c r="I49" s="1206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359"/>
    </row>
    <row r="50" spans="2:20" s="266" customFormat="1" ht="18" customHeight="1" x14ac:dyDescent="0.25">
      <c r="B50" s="1202" t="s">
        <v>307</v>
      </c>
      <c r="C50" s="1202"/>
      <c r="D50" s="650">
        <v>41015</v>
      </c>
      <c r="E50" s="651">
        <v>48140</v>
      </c>
      <c r="F50" s="613">
        <v>1.1737169328294526</v>
      </c>
      <c r="G50" s="614">
        <v>7125</v>
      </c>
      <c r="H50" s="1208"/>
      <c r="I50" s="1209"/>
      <c r="J50" s="650">
        <v>12454068.209999999</v>
      </c>
      <c r="K50" s="651">
        <v>14591575.160000008</v>
      </c>
      <c r="L50" s="613">
        <v>1.1716312223409613</v>
      </c>
      <c r="M50" s="614">
        <v>2137506.9500000086</v>
      </c>
      <c r="N50" s="1208"/>
      <c r="O50" s="1209"/>
      <c r="P50" s="387">
        <v>0</v>
      </c>
      <c r="Q50" s="665">
        <v>303.64667097403384</v>
      </c>
      <c r="R50" s="620">
        <v>303.10708683007908</v>
      </c>
      <c r="S50" s="682">
        <v>-0.53958414395475529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103" t="s">
        <v>231</v>
      </c>
      <c r="C55" s="1103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25:S34">
    <sortCondition descending="1" ref="K25:K34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740" priority="45" stopIfTrue="1" operator="greaterThan">
      <formula>0</formula>
    </cfRule>
  </conditionalFormatting>
  <conditionalFormatting sqref="T12:T42 T44:T52">
    <cfRule type="cellIs" dxfId="739" priority="43" operator="lessThan">
      <formula>1</formula>
    </cfRule>
    <cfRule type="cellIs" dxfId="738" priority="44" operator="greaterThan">
      <formula>1</formula>
    </cfRule>
  </conditionalFormatting>
  <conditionalFormatting sqref="T11">
    <cfRule type="cellIs" dxfId="737" priority="42" stopIfTrue="1" operator="greaterThan">
      <formula>0</formula>
    </cfRule>
  </conditionalFormatting>
  <conditionalFormatting sqref="T11">
    <cfRule type="cellIs" dxfId="736" priority="40" operator="lessThan">
      <formula>1</formula>
    </cfRule>
    <cfRule type="cellIs" dxfId="735" priority="41" operator="greaterThan">
      <formula>1</formula>
    </cfRule>
  </conditionalFormatting>
  <conditionalFormatting sqref="T11:T42 T44:T52">
    <cfRule type="cellIs" dxfId="734" priority="39" operator="lessThan">
      <formula>1</formula>
    </cfRule>
  </conditionalFormatting>
  <conditionalFormatting sqref="F51:F55 L51:L55 F11:F23 F25:F35 L25:L35 L11:L23 F44:F48 L44:L48">
    <cfRule type="cellIs" dxfId="733" priority="37" operator="lessThan">
      <formula>1</formula>
    </cfRule>
    <cfRule type="cellIs" dxfId="732" priority="38" operator="greaterThan">
      <formula>1</formula>
    </cfRule>
  </conditionalFormatting>
  <conditionalFormatting sqref="G11:G23 M11:M23 G25:G35 M25:M35 G51:G55 M51:M55 G44:G47 M44:M48">
    <cfRule type="cellIs" dxfId="731" priority="35" operator="lessThan">
      <formula>0</formula>
    </cfRule>
    <cfRule type="cellIs" dxfId="730" priority="36" operator="greaterThan">
      <formula>0</formula>
    </cfRule>
  </conditionalFormatting>
  <conditionalFormatting sqref="G48">
    <cfRule type="cellIs" dxfId="729" priority="33" operator="lessThan">
      <formula>0</formula>
    </cfRule>
    <cfRule type="cellIs" dxfId="728" priority="34" operator="greaterThan">
      <formula>0</formula>
    </cfRule>
  </conditionalFormatting>
  <conditionalFormatting sqref="G50 M50">
    <cfRule type="cellIs" dxfId="727" priority="31" operator="lessThan">
      <formula>0</formula>
    </cfRule>
    <cfRule type="cellIs" dxfId="726" priority="32" operator="greaterThan">
      <formula>0</formula>
    </cfRule>
  </conditionalFormatting>
  <conditionalFormatting sqref="L50">
    <cfRule type="cellIs" dxfId="725" priority="27" operator="lessThan">
      <formula>1</formula>
    </cfRule>
    <cfRule type="cellIs" dxfId="724" priority="28" operator="greaterThan">
      <formula>1</formula>
    </cfRule>
  </conditionalFormatting>
  <conditionalFormatting sqref="F50">
    <cfRule type="cellIs" dxfId="723" priority="29" operator="lessThan">
      <formula>1</formula>
    </cfRule>
    <cfRule type="cellIs" dxfId="722" priority="30" operator="greaterThan">
      <formula>1</formula>
    </cfRule>
  </conditionalFormatting>
  <conditionalFormatting sqref="F41">
    <cfRule type="cellIs" dxfId="721" priority="25" operator="lessThan">
      <formula>1</formula>
    </cfRule>
    <cfRule type="cellIs" dxfId="720" priority="26" operator="greaterThan">
      <formula>1</formula>
    </cfRule>
  </conditionalFormatting>
  <conditionalFormatting sqref="G41:G42">
    <cfRule type="cellIs" dxfId="719" priority="23" operator="lessThan">
      <formula>0</formula>
    </cfRule>
    <cfRule type="cellIs" dxfId="718" priority="24" operator="greaterThan">
      <formula>0</formula>
    </cfRule>
  </conditionalFormatting>
  <conditionalFormatting sqref="F42">
    <cfRule type="cellIs" dxfId="717" priority="21" operator="lessThan">
      <formula>1</formula>
    </cfRule>
    <cfRule type="cellIs" dxfId="716" priority="22" operator="greaterThan">
      <formula>1</formula>
    </cfRule>
  </conditionalFormatting>
  <conditionalFormatting sqref="M41:M42">
    <cfRule type="cellIs" dxfId="715" priority="17" operator="lessThan">
      <formula>0</formula>
    </cfRule>
    <cfRule type="cellIs" dxfId="714" priority="18" operator="greaterThan">
      <formula>0</formula>
    </cfRule>
  </conditionalFormatting>
  <conditionalFormatting sqref="L41:L42">
    <cfRule type="cellIs" dxfId="713" priority="19" operator="lessThan">
      <formula>1</formula>
    </cfRule>
    <cfRule type="cellIs" dxfId="712" priority="20" operator="greaterThan">
      <formula>1</formula>
    </cfRule>
  </conditionalFormatting>
  <conditionalFormatting sqref="S11:S23 S44:S48">
    <cfRule type="cellIs" dxfId="711" priority="16" operator="lessThan">
      <formula>0</formula>
    </cfRule>
  </conditionalFormatting>
  <conditionalFormatting sqref="S25:S35">
    <cfRule type="cellIs" dxfId="710" priority="15" operator="lessThan">
      <formula>0</formula>
    </cfRule>
  </conditionalFormatting>
  <conditionalFormatting sqref="S41:S42">
    <cfRule type="cellIs" dxfId="709" priority="14" operator="lessThan">
      <formula>0</formula>
    </cfRule>
  </conditionalFormatting>
  <conditionalFormatting sqref="S50">
    <cfRule type="cellIs" dxfId="708" priority="13" operator="lessThan">
      <formula>0</formula>
    </cfRule>
  </conditionalFormatting>
  <conditionalFormatting sqref="T43">
    <cfRule type="cellIs" dxfId="707" priority="11" operator="lessThan">
      <formula>1</formula>
    </cfRule>
    <cfRule type="cellIs" dxfId="706" priority="12" operator="greaterThan">
      <formula>1</formula>
    </cfRule>
  </conditionalFormatting>
  <conditionalFormatting sqref="T43">
    <cfRule type="cellIs" dxfId="705" priority="10" operator="lessThan">
      <formula>1</formula>
    </cfRule>
  </conditionalFormatting>
  <conditionalFormatting sqref="G43">
    <cfRule type="cellIs" dxfId="704" priority="8" operator="lessThan">
      <formula>0</formula>
    </cfRule>
    <cfRule type="cellIs" dxfId="703" priority="9" operator="greaterThan">
      <formula>0</formula>
    </cfRule>
  </conditionalFormatting>
  <conditionalFormatting sqref="F43">
    <cfRule type="cellIs" dxfId="702" priority="6" operator="lessThan">
      <formula>1</formula>
    </cfRule>
    <cfRule type="cellIs" dxfId="701" priority="7" operator="greaterThan">
      <formula>1</formula>
    </cfRule>
  </conditionalFormatting>
  <conditionalFormatting sqref="M43">
    <cfRule type="cellIs" dxfId="700" priority="2" operator="lessThan">
      <formula>0</formula>
    </cfRule>
    <cfRule type="cellIs" dxfId="699" priority="3" operator="greaterThan">
      <formula>0</formula>
    </cfRule>
  </conditionalFormatting>
  <conditionalFormatting sqref="L43">
    <cfRule type="cellIs" dxfId="698" priority="4" operator="lessThan">
      <formula>1</formula>
    </cfRule>
    <cfRule type="cellIs" dxfId="697" priority="5" operator="greaterThan">
      <formula>1</formula>
    </cfRule>
  </conditionalFormatting>
  <conditionalFormatting sqref="S43">
    <cfRule type="cellIs" dxfId="69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K18" sqref="K18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246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345</v>
      </c>
      <c r="G8" s="1098" t="s">
        <v>349</v>
      </c>
      <c r="H8" s="1054" t="s">
        <v>227</v>
      </c>
      <c r="I8" s="1055"/>
      <c r="J8" s="1054" t="s">
        <v>228</v>
      </c>
      <c r="K8" s="1055"/>
      <c r="L8" s="1098" t="s">
        <v>345</v>
      </c>
      <c r="M8" s="1098" t="s">
        <v>349</v>
      </c>
      <c r="N8" s="1054" t="s">
        <v>227</v>
      </c>
      <c r="O8" s="1055"/>
      <c r="P8" s="347"/>
      <c r="Q8" s="1054"/>
      <c r="R8" s="1055"/>
      <c r="S8" s="1098" t="s">
        <v>349</v>
      </c>
      <c r="T8" s="1018"/>
    </row>
    <row r="9" spans="2:26" ht="16.149999999999999" customHeight="1" x14ac:dyDescent="0.25">
      <c r="B9" s="1007"/>
      <c r="C9" s="1010"/>
      <c r="D9" s="372" t="s">
        <v>346</v>
      </c>
      <c r="E9" s="372" t="s">
        <v>347</v>
      </c>
      <c r="F9" s="1019"/>
      <c r="G9" s="1019"/>
      <c r="H9" s="713" t="s">
        <v>346</v>
      </c>
      <c r="I9" s="713" t="s">
        <v>347</v>
      </c>
      <c r="J9" s="372" t="s">
        <v>346</v>
      </c>
      <c r="K9" s="372" t="s">
        <v>347</v>
      </c>
      <c r="L9" s="1019"/>
      <c r="M9" s="1019"/>
      <c r="N9" s="713" t="s">
        <v>346</v>
      </c>
      <c r="O9" s="713" t="s">
        <v>347</v>
      </c>
      <c r="P9" s="586"/>
      <c r="Q9" s="713" t="s">
        <v>346</v>
      </c>
      <c r="R9" s="713" t="s">
        <v>347</v>
      </c>
      <c r="S9" s="1019"/>
      <c r="T9" s="1018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278</v>
      </c>
      <c r="E11" s="735">
        <v>1157</v>
      </c>
      <c r="F11" s="612">
        <v>4.1618705035971226</v>
      </c>
      <c r="G11" s="590">
        <v>879</v>
      </c>
      <c r="H11" s="611">
        <v>7.2584856396866834E-2</v>
      </c>
      <c r="I11" s="616">
        <v>0.16799767678234354</v>
      </c>
      <c r="J11" s="741">
        <v>223892.28999999998</v>
      </c>
      <c r="K11" s="735">
        <v>300376.45500000159</v>
      </c>
      <c r="L11" s="612">
        <v>1.3416114284239158</v>
      </c>
      <c r="M11" s="590">
        <v>76484.165000001609</v>
      </c>
      <c r="N11" s="611">
        <v>6.9108719769662166E-2</v>
      </c>
      <c r="O11" s="616">
        <v>8.4437141152409786E-2</v>
      </c>
      <c r="P11" s="543"/>
      <c r="Q11" s="617">
        <v>805.36794964028775</v>
      </c>
      <c r="R11" s="619">
        <v>259.61664217804804</v>
      </c>
      <c r="S11" s="681">
        <v>-545.75130746223977</v>
      </c>
      <c r="T11" s="796"/>
    </row>
    <row r="12" spans="2:26" ht="16.899999999999999" customHeight="1" x14ac:dyDescent="0.3">
      <c r="B12" s="288" t="s">
        <v>55</v>
      </c>
      <c r="C12" s="588" t="s">
        <v>341</v>
      </c>
      <c r="D12" s="741">
        <v>488</v>
      </c>
      <c r="E12" s="735">
        <v>611</v>
      </c>
      <c r="F12" s="612">
        <v>1.2520491803278688</v>
      </c>
      <c r="G12" s="590">
        <v>123</v>
      </c>
      <c r="H12" s="611">
        <v>0.12741514360313316</v>
      </c>
      <c r="I12" s="616">
        <v>8.8717874255844348E-2</v>
      </c>
      <c r="J12" s="741">
        <v>366822.37</v>
      </c>
      <c r="K12" s="735">
        <v>429454.79999999981</v>
      </c>
      <c r="L12" s="612">
        <v>1.1707432128525854</v>
      </c>
      <c r="M12" s="590">
        <v>62632.429999999818</v>
      </c>
      <c r="N12" s="611">
        <v>6.9108719769662166E-2</v>
      </c>
      <c r="O12" s="616">
        <v>0.12072163101525288</v>
      </c>
      <c r="P12" s="543"/>
      <c r="Q12" s="617">
        <v>751.68518442622951</v>
      </c>
      <c r="R12" s="619">
        <v>702.87201309328941</v>
      </c>
      <c r="S12" s="681">
        <v>-48.813171332940101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18</v>
      </c>
      <c r="E13" s="735">
        <v>33</v>
      </c>
      <c r="F13" s="612">
        <v>1.8333333333333333</v>
      </c>
      <c r="G13" s="590">
        <v>15</v>
      </c>
      <c r="H13" s="611">
        <v>4.6997389033942563E-3</v>
      </c>
      <c r="I13" s="616">
        <v>4.7916364164367646E-3</v>
      </c>
      <c r="J13" s="741">
        <v>19661.87</v>
      </c>
      <c r="K13" s="735">
        <v>16526.11</v>
      </c>
      <c r="L13" s="612">
        <v>0.84051567831544005</v>
      </c>
      <c r="M13" s="590">
        <v>-3135.7599999999984</v>
      </c>
      <c r="N13" s="611">
        <v>6.0690194556388142E-3</v>
      </c>
      <c r="O13" s="616">
        <v>4.6455621256008351E-3</v>
      </c>
      <c r="P13" s="543"/>
      <c r="Q13" s="617">
        <v>1092.326111111111</v>
      </c>
      <c r="R13" s="619">
        <v>500.79121212121214</v>
      </c>
      <c r="S13" s="681">
        <v>-591.53489898989892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85</v>
      </c>
      <c r="E14" s="735">
        <v>562</v>
      </c>
      <c r="F14" s="612">
        <v>6.6117647058823525</v>
      </c>
      <c r="G14" s="590">
        <v>477</v>
      </c>
      <c r="H14" s="611">
        <v>2.2193211488250653E-2</v>
      </c>
      <c r="I14" s="616">
        <v>8.1603020182953387E-2</v>
      </c>
      <c r="J14" s="741">
        <v>98456.05</v>
      </c>
      <c r="K14" s="735">
        <v>218544.22000000023</v>
      </c>
      <c r="L14" s="612">
        <v>2.2197134660592237</v>
      </c>
      <c r="M14" s="590">
        <v>120088.17000000023</v>
      </c>
      <c r="N14" s="611">
        <v>3.0390379092901536E-2</v>
      </c>
      <c r="O14" s="616">
        <v>6.1433740378163862E-2</v>
      </c>
      <c r="P14" s="543"/>
      <c r="Q14" s="617">
        <v>1158.3064705882352</v>
      </c>
      <c r="R14" s="619">
        <v>388.86871886121037</v>
      </c>
      <c r="S14" s="681">
        <v>-769.43775172702487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530</v>
      </c>
      <c r="E15" s="735">
        <v>1710</v>
      </c>
      <c r="F15" s="612">
        <v>3.2264150943396226</v>
      </c>
      <c r="G15" s="590">
        <v>1180</v>
      </c>
      <c r="H15" s="611">
        <v>0.13838120104438642</v>
      </c>
      <c r="I15" s="616">
        <v>0.24829388703354147</v>
      </c>
      <c r="J15" s="741">
        <v>494824.09</v>
      </c>
      <c r="K15" s="735">
        <v>748738.45</v>
      </c>
      <c r="L15" s="612">
        <v>1.5131406597443546</v>
      </c>
      <c r="M15" s="590">
        <v>253914.35999999993</v>
      </c>
      <c r="N15" s="611">
        <v>0.15273710126904369</v>
      </c>
      <c r="O15" s="616">
        <v>0.21047366774764747</v>
      </c>
      <c r="P15" s="543"/>
      <c r="Q15" s="617">
        <v>933.6303584905661</v>
      </c>
      <c r="R15" s="619">
        <v>437.85874269005848</v>
      </c>
      <c r="S15" s="681">
        <v>-495.77161580050762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978</v>
      </c>
      <c r="E16" s="735">
        <v>1115</v>
      </c>
      <c r="F16" s="612">
        <v>1.140081799591002</v>
      </c>
      <c r="G16" s="590">
        <v>137</v>
      </c>
      <c r="H16" s="611">
        <v>0.25535248041775455</v>
      </c>
      <c r="I16" s="616">
        <v>0.1618992304341513</v>
      </c>
      <c r="J16" s="741">
        <v>842762.06</v>
      </c>
      <c r="K16" s="735">
        <v>678899.7899999998</v>
      </c>
      <c r="L16" s="612">
        <v>0.80556520306573809</v>
      </c>
      <c r="M16" s="590">
        <v>-163862.27000000025</v>
      </c>
      <c r="N16" s="611">
        <v>0.26013493826448075</v>
      </c>
      <c r="O16" s="616">
        <v>0.19084171359759555</v>
      </c>
      <c r="P16" s="543"/>
      <c r="Q16" s="617">
        <v>861.71989775051134</v>
      </c>
      <c r="R16" s="619">
        <v>608.8787354260088</v>
      </c>
      <c r="S16" s="681">
        <v>-252.84116232450253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35</v>
      </c>
      <c r="E17" s="735">
        <v>129</v>
      </c>
      <c r="F17" s="612">
        <v>3.6857142857142855</v>
      </c>
      <c r="G17" s="590">
        <v>94</v>
      </c>
      <c r="H17" s="611">
        <v>9.138381201044387E-3</v>
      </c>
      <c r="I17" s="616">
        <v>1.87309423551619E-2</v>
      </c>
      <c r="J17" s="741">
        <v>29254.370000000006</v>
      </c>
      <c r="K17" s="735">
        <v>58802.390000000021</v>
      </c>
      <c r="L17" s="612">
        <v>2.0100378165723618</v>
      </c>
      <c r="M17" s="590">
        <v>29548.020000000015</v>
      </c>
      <c r="N17" s="611">
        <v>9.0299315727576518E-3</v>
      </c>
      <c r="O17" s="616">
        <v>1.6529610167111883E-2</v>
      </c>
      <c r="P17" s="543"/>
      <c r="Q17" s="617">
        <v>835.83914285714309</v>
      </c>
      <c r="R17" s="619">
        <v>455.8324806201552</v>
      </c>
      <c r="S17" s="681">
        <v>-380.00666223698789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461</v>
      </c>
      <c r="E18" s="735">
        <v>734</v>
      </c>
      <c r="F18" s="612">
        <v>1.5921908893709327</v>
      </c>
      <c r="G18" s="590">
        <v>273</v>
      </c>
      <c r="H18" s="611">
        <v>0.12036553524804178</v>
      </c>
      <c r="I18" s="616">
        <v>0.10657760998983593</v>
      </c>
      <c r="J18" s="741">
        <v>452390.24000000005</v>
      </c>
      <c r="K18" s="735">
        <v>495621.8</v>
      </c>
      <c r="L18" s="612">
        <v>1.0955625391034076</v>
      </c>
      <c r="M18" s="590">
        <v>43231.559999999939</v>
      </c>
      <c r="N18" s="611">
        <v>0.1396390662791033</v>
      </c>
      <c r="O18" s="616">
        <v>0.13932146540850279</v>
      </c>
      <c r="P18" s="543"/>
      <c r="Q18" s="617">
        <v>981.32373101952294</v>
      </c>
      <c r="R18" s="619">
        <v>675.2340599455041</v>
      </c>
      <c r="S18" s="681">
        <v>-306.08967107401884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422</v>
      </c>
      <c r="E19" s="735">
        <v>482</v>
      </c>
      <c r="F19" s="612">
        <v>1.1421800947867298</v>
      </c>
      <c r="G19" s="590">
        <v>60</v>
      </c>
      <c r="H19" s="611">
        <v>0.11018276762402089</v>
      </c>
      <c r="I19" s="616">
        <v>6.9986931900682448E-2</v>
      </c>
      <c r="J19" s="741">
        <v>327496.50000000006</v>
      </c>
      <c r="K19" s="735">
        <v>353423.55</v>
      </c>
      <c r="L19" s="612">
        <v>1.0791674109494298</v>
      </c>
      <c r="M19" s="590">
        <v>25927.04999999993</v>
      </c>
      <c r="N19" s="611">
        <v>0.10108817880260715</v>
      </c>
      <c r="O19" s="616">
        <v>9.9348912610129847E-2</v>
      </c>
      <c r="P19" s="543"/>
      <c r="Q19" s="617">
        <v>776.05805687203804</v>
      </c>
      <c r="R19" s="619">
        <v>733.24387966804977</v>
      </c>
      <c r="S19" s="681">
        <v>-42.814177203988265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320</v>
      </c>
      <c r="E20" s="735">
        <v>313</v>
      </c>
      <c r="F20" s="612">
        <v>0.97812500000000002</v>
      </c>
      <c r="G20" s="590">
        <v>-7</v>
      </c>
      <c r="H20" s="611">
        <v>8.3550913838120106E-2</v>
      </c>
      <c r="I20" s="616">
        <v>4.5447945404385071E-2</v>
      </c>
      <c r="J20" s="741">
        <v>221271.7</v>
      </c>
      <c r="K20" s="735">
        <v>220274.30000000002</v>
      </c>
      <c r="L20" s="612">
        <v>0.99549241950055067</v>
      </c>
      <c r="M20" s="590">
        <v>-997.39999999999418</v>
      </c>
      <c r="N20" s="611">
        <v>6.8299823581494293E-2</v>
      </c>
      <c r="O20" s="616">
        <v>6.1920073466970517E-2</v>
      </c>
      <c r="P20" s="543"/>
      <c r="Q20" s="617">
        <v>691.47406250000006</v>
      </c>
      <c r="R20" s="619">
        <v>703.75175718849846</v>
      </c>
      <c r="S20" s="681">
        <v>12.2776946884984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193</v>
      </c>
      <c r="E21" s="735">
        <v>41</v>
      </c>
      <c r="F21" s="612">
        <v>0.21243523316062177</v>
      </c>
      <c r="G21" s="590">
        <v>-152</v>
      </c>
      <c r="H21" s="611">
        <v>5.0391644908616189E-2</v>
      </c>
      <c r="I21" s="616">
        <v>5.9532452446638597E-3</v>
      </c>
      <c r="J21" s="741">
        <v>138500.1</v>
      </c>
      <c r="K21" s="735">
        <v>36735.4</v>
      </c>
      <c r="L21" s="612">
        <v>0.26523735361923928</v>
      </c>
      <c r="M21" s="590">
        <v>-101764.70000000001</v>
      </c>
      <c r="N21" s="611">
        <v>4.2750755727096225E-2</v>
      </c>
      <c r="O21" s="616">
        <v>1.0326482330614822E-2</v>
      </c>
      <c r="P21" s="543"/>
      <c r="Q21" s="617">
        <v>717.61709844559584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22</v>
      </c>
      <c r="E22" s="735">
        <v>0</v>
      </c>
      <c r="F22" s="612">
        <v>0</v>
      </c>
      <c r="G22" s="590">
        <v>-22</v>
      </c>
      <c r="H22" s="611">
        <v>5.7441253263707569E-3</v>
      </c>
      <c r="I22" s="616">
        <v>0</v>
      </c>
      <c r="J22" s="741">
        <v>24379.51</v>
      </c>
      <c r="K22" s="735">
        <v>0</v>
      </c>
      <c r="L22" s="612">
        <v>0</v>
      </c>
      <c r="M22" s="590">
        <v>-24379.51</v>
      </c>
      <c r="N22" s="611">
        <v>7.5252110053082959E-3</v>
      </c>
      <c r="O22" s="616">
        <v>0</v>
      </c>
      <c r="P22" s="543"/>
      <c r="Q22" s="617">
        <v>1108.1595454545454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591">
        <v>3830</v>
      </c>
      <c r="E23" s="592">
        <v>6887</v>
      </c>
      <c r="F23" s="613">
        <v>1.7981723237597911</v>
      </c>
      <c r="G23" s="614">
        <v>3057</v>
      </c>
      <c r="H23" s="611">
        <v>1</v>
      </c>
      <c r="I23" s="616">
        <v>1</v>
      </c>
      <c r="J23" s="591">
        <v>3239711.1500000004</v>
      </c>
      <c r="K23" s="592">
        <v>3557397.2650000006</v>
      </c>
      <c r="L23" s="613">
        <v>1.0980600122328807</v>
      </c>
      <c r="M23" s="614">
        <v>317686.11500000022</v>
      </c>
      <c r="N23" s="611">
        <v>1</v>
      </c>
      <c r="O23" s="616">
        <v>1</v>
      </c>
      <c r="P23" s="387"/>
      <c r="Q23" s="618">
        <v>845.87758485639699</v>
      </c>
      <c r="R23" s="620">
        <v>516.53800856686519</v>
      </c>
      <c r="S23" s="682">
        <v>-329.33957628953181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26</v>
      </c>
      <c r="E25" s="735">
        <v>64</v>
      </c>
      <c r="F25" s="612">
        <v>2.4615384615384617</v>
      </c>
      <c r="G25" s="676">
        <v>38</v>
      </c>
      <c r="H25" s="611">
        <v>7.3863636363636367E-2</v>
      </c>
      <c r="I25" s="616">
        <v>0.13617021276595745</v>
      </c>
      <c r="J25" s="741">
        <v>31032.060000000005</v>
      </c>
      <c r="K25" s="735">
        <v>65390.7</v>
      </c>
      <c r="L25" s="612">
        <v>2.1071981686036954</v>
      </c>
      <c r="M25" s="676">
        <v>34358.639999999992</v>
      </c>
      <c r="N25" s="611">
        <v>0.1055133724646468</v>
      </c>
      <c r="O25" s="616">
        <v>0.17508399604286023</v>
      </c>
      <c r="P25" s="543"/>
      <c r="Q25" s="617">
        <v>1193.5407692307695</v>
      </c>
      <c r="R25" s="619">
        <v>1021.7296875</v>
      </c>
      <c r="S25" s="681">
        <v>-171.8110817307695</v>
      </c>
      <c r="T25" s="359"/>
    </row>
    <row r="26" spans="2:26" s="266" customFormat="1" ht="16.899999999999999" customHeight="1" x14ac:dyDescent="0.3">
      <c r="B26" s="288" t="s">
        <v>55</v>
      </c>
      <c r="C26" s="588" t="s">
        <v>341</v>
      </c>
      <c r="D26" s="741">
        <v>14</v>
      </c>
      <c r="E26" s="735">
        <v>23</v>
      </c>
      <c r="F26" s="612">
        <v>1.6428571428571428</v>
      </c>
      <c r="G26" s="676">
        <v>9</v>
      </c>
      <c r="H26" s="611">
        <v>3.9772727272727272E-2</v>
      </c>
      <c r="I26" s="616">
        <v>4.8936170212765959E-2</v>
      </c>
      <c r="J26" s="741">
        <v>12335.470000000001</v>
      </c>
      <c r="K26" s="735">
        <v>15935.849999999984</v>
      </c>
      <c r="L26" s="612">
        <v>1.2918721378269318</v>
      </c>
      <c r="M26" s="676">
        <v>3600.3799999999828</v>
      </c>
      <c r="N26" s="611">
        <v>4.1942334496532833E-2</v>
      </c>
      <c r="O26" s="616">
        <v>4.2668335074247735E-2</v>
      </c>
      <c r="P26" s="543"/>
      <c r="Q26" s="617">
        <v>881.10500000000013</v>
      </c>
      <c r="R26" s="619">
        <v>692.86304347826012</v>
      </c>
      <c r="S26" s="681">
        <v>-188.24195652174001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2</v>
      </c>
      <c r="E27" s="735">
        <v>2</v>
      </c>
      <c r="F27" s="612">
        <v>1</v>
      </c>
      <c r="G27" s="676">
        <v>0</v>
      </c>
      <c r="H27" s="611">
        <v>5.681818181818182E-3</v>
      </c>
      <c r="I27" s="616">
        <v>4.2553191489361703E-3</v>
      </c>
      <c r="J27" s="741">
        <v>2272.89</v>
      </c>
      <c r="K27" s="735">
        <v>5432.62</v>
      </c>
      <c r="L27" s="612">
        <v>2.39018166299293</v>
      </c>
      <c r="M27" s="676">
        <v>3159.73</v>
      </c>
      <c r="N27" s="611">
        <v>7.7281459606990651E-3</v>
      </c>
      <c r="O27" s="616">
        <v>1.4545873015312015E-2</v>
      </c>
      <c r="P27" s="543"/>
      <c r="Q27" s="617">
        <v>1136.4449999999999</v>
      </c>
      <c r="R27" s="619">
        <v>2716.31</v>
      </c>
      <c r="S27" s="681">
        <v>1579.865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0</v>
      </c>
      <c r="F28" s="612" t="s">
        <v>348</v>
      </c>
      <c r="G28" s="676">
        <v>0</v>
      </c>
      <c r="H28" s="611">
        <v>0</v>
      </c>
      <c r="I28" s="616">
        <v>0</v>
      </c>
      <c r="J28" s="741">
        <v>0</v>
      </c>
      <c r="K28" s="735">
        <v>0</v>
      </c>
      <c r="L28" s="612" t="s">
        <v>348</v>
      </c>
      <c r="M28" s="676">
        <v>0</v>
      </c>
      <c r="N28" s="611">
        <v>0</v>
      </c>
      <c r="O28" s="616">
        <v>0</v>
      </c>
      <c r="P28" s="543"/>
      <c r="Q28" s="617" t="s">
        <v>348</v>
      </c>
      <c r="R28" s="619" t="s">
        <v>348</v>
      </c>
      <c r="S28" s="681" t="s">
        <v>348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22</v>
      </c>
      <c r="E29" s="735">
        <v>31</v>
      </c>
      <c r="F29" s="612">
        <v>1.4090909090909092</v>
      </c>
      <c r="G29" s="676">
        <v>9</v>
      </c>
      <c r="H29" s="611">
        <v>6.25E-2</v>
      </c>
      <c r="I29" s="616">
        <v>6.5957446808510636E-2</v>
      </c>
      <c r="J29" s="741">
        <v>17069.34</v>
      </c>
      <c r="K29" s="735">
        <v>27356.12</v>
      </c>
      <c r="L29" s="612">
        <v>1.6026466166823086</v>
      </c>
      <c r="M29" s="676">
        <v>10286.779999999999</v>
      </c>
      <c r="N29" s="611">
        <v>5.8038158895854612E-2</v>
      </c>
      <c r="O29" s="616">
        <v>7.3246177297811604E-2</v>
      </c>
      <c r="P29" s="543"/>
      <c r="Q29" s="617">
        <v>775.87909090909091</v>
      </c>
      <c r="R29" s="619">
        <v>882.45548387096767</v>
      </c>
      <c r="S29" s="681">
        <v>106.57639296187676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122</v>
      </c>
      <c r="E30" s="735">
        <v>169</v>
      </c>
      <c r="F30" s="612">
        <v>1.3852459016393444</v>
      </c>
      <c r="G30" s="676">
        <v>47</v>
      </c>
      <c r="H30" s="611">
        <v>0.34659090909090912</v>
      </c>
      <c r="I30" s="616">
        <v>0.3595744680851064</v>
      </c>
      <c r="J30" s="741">
        <v>110669.00999999998</v>
      </c>
      <c r="K30" s="735">
        <v>144137.25</v>
      </c>
      <c r="L30" s="612">
        <v>1.3024174518232343</v>
      </c>
      <c r="M30" s="676">
        <v>33468.24000000002</v>
      </c>
      <c r="N30" s="611">
        <v>0.37629021316740552</v>
      </c>
      <c r="O30" s="616">
        <v>0.38592836150444565</v>
      </c>
      <c r="P30" s="543"/>
      <c r="Q30" s="617">
        <v>907.12303278688512</v>
      </c>
      <c r="R30" s="619">
        <v>852.88313609467457</v>
      </c>
      <c r="S30" s="681">
        <v>-54.23989669221055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20</v>
      </c>
      <c r="E31" s="735">
        <v>23</v>
      </c>
      <c r="F31" s="612">
        <v>1.1499999999999999</v>
      </c>
      <c r="G31" s="676">
        <v>3</v>
      </c>
      <c r="H31" s="611">
        <v>5.6818181818181816E-2</v>
      </c>
      <c r="I31" s="616">
        <v>4.8936170212765959E-2</v>
      </c>
      <c r="J31" s="741">
        <v>18680.900000000001</v>
      </c>
      <c r="K31" s="735">
        <v>7858.5</v>
      </c>
      <c r="L31" s="612">
        <v>0.42067031031695473</v>
      </c>
      <c r="M31" s="676">
        <v>-10822.400000000001</v>
      </c>
      <c r="N31" s="611">
        <v>6.3517689759391427E-2</v>
      </c>
      <c r="O31" s="616">
        <v>2.1041181435629486E-2</v>
      </c>
      <c r="P31" s="543"/>
      <c r="Q31" s="617">
        <v>934.04500000000007</v>
      </c>
      <c r="R31" s="619">
        <v>341.67391304347825</v>
      </c>
      <c r="S31" s="681">
        <v>-592.37108695652182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144</v>
      </c>
      <c r="E32" s="735">
        <v>158</v>
      </c>
      <c r="F32" s="612">
        <v>1.0972222222222223</v>
      </c>
      <c r="G32" s="676">
        <v>14</v>
      </c>
      <c r="H32" s="611">
        <v>0.40909090909090912</v>
      </c>
      <c r="I32" s="616">
        <v>0.33617021276595743</v>
      </c>
      <c r="J32" s="741">
        <v>100129.43</v>
      </c>
      <c r="K32" s="735">
        <v>107370.84</v>
      </c>
      <c r="L32" s="612">
        <v>1.0723204955825676</v>
      </c>
      <c r="M32" s="676">
        <v>7241.4100000000035</v>
      </c>
      <c r="N32" s="611">
        <v>0.3404541574830281</v>
      </c>
      <c r="O32" s="616">
        <v>0.28748607562969319</v>
      </c>
      <c r="P32" s="543"/>
      <c r="Q32" s="617">
        <v>695.34326388888883</v>
      </c>
      <c r="R32" s="619">
        <v>679.56227848101264</v>
      </c>
      <c r="S32" s="681">
        <v>-15.780985407876187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0</v>
      </c>
      <c r="E33" s="735">
        <v>0</v>
      </c>
      <c r="F33" s="612" t="s">
        <v>348</v>
      </c>
      <c r="G33" s="676">
        <v>0</v>
      </c>
      <c r="H33" s="611">
        <v>0</v>
      </c>
      <c r="I33" s="616">
        <v>0</v>
      </c>
      <c r="J33" s="741">
        <v>0</v>
      </c>
      <c r="K33" s="735">
        <v>0</v>
      </c>
      <c r="L33" s="612" t="s">
        <v>348</v>
      </c>
      <c r="M33" s="676">
        <v>0</v>
      </c>
      <c r="N33" s="611">
        <v>0</v>
      </c>
      <c r="O33" s="616">
        <v>0</v>
      </c>
      <c r="P33" s="543"/>
      <c r="Q33" s="617" t="s">
        <v>348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2</v>
      </c>
      <c r="E34" s="735">
        <v>0</v>
      </c>
      <c r="F34" s="612">
        <v>0</v>
      </c>
      <c r="G34" s="676">
        <v>-2</v>
      </c>
      <c r="H34" s="611">
        <v>5.681818181818182E-3</v>
      </c>
      <c r="I34" s="616">
        <v>0</v>
      </c>
      <c r="J34" s="741">
        <v>1916.37</v>
      </c>
      <c r="K34" s="735">
        <v>0</v>
      </c>
      <c r="L34" s="612">
        <v>0</v>
      </c>
      <c r="M34" s="676">
        <v>-1916.37</v>
      </c>
      <c r="N34" s="611">
        <v>6.5159277724416344E-3</v>
      </c>
      <c r="O34" s="616">
        <v>0</v>
      </c>
      <c r="P34" s="543"/>
      <c r="Q34" s="617">
        <v>958.18499999999995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591">
        <v>352</v>
      </c>
      <c r="E35" s="651">
        <v>470</v>
      </c>
      <c r="F35" s="613">
        <v>1.3352272727272727</v>
      </c>
      <c r="G35" s="614">
        <v>118</v>
      </c>
      <c r="H35" s="611">
        <v>1</v>
      </c>
      <c r="I35" s="616">
        <v>1</v>
      </c>
      <c r="J35" s="591">
        <v>294105.46999999997</v>
      </c>
      <c r="K35" s="594">
        <v>373481.88</v>
      </c>
      <c r="L35" s="613">
        <v>1.2698909680258583</v>
      </c>
      <c r="M35" s="614">
        <v>79376.410000000033</v>
      </c>
      <c r="N35" s="611">
        <v>1</v>
      </c>
      <c r="O35" s="616">
        <v>1</v>
      </c>
      <c r="P35" s="387"/>
      <c r="Q35" s="618">
        <v>835.52690340909078</v>
      </c>
      <c r="R35" s="620">
        <v>794.64229787234046</v>
      </c>
      <c r="S35" s="682">
        <v>-40.884605536750314</v>
      </c>
      <c r="T35" s="359"/>
    </row>
    <row r="36" spans="2:20" s="266" customFormat="1" ht="21" customHeight="1" x14ac:dyDescent="0.25">
      <c r="B36" s="275"/>
      <c r="C36" s="970" t="s">
        <v>342</v>
      </c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345</v>
      </c>
      <c r="G39" s="1098" t="s">
        <v>349</v>
      </c>
      <c r="H39" s="1054" t="s">
        <v>227</v>
      </c>
      <c r="I39" s="1055"/>
      <c r="J39" s="1054" t="s">
        <v>228</v>
      </c>
      <c r="K39" s="1055"/>
      <c r="L39" s="1098" t="s">
        <v>345</v>
      </c>
      <c r="M39" s="1098" t="s">
        <v>349</v>
      </c>
      <c r="N39" s="1054" t="s">
        <v>227</v>
      </c>
      <c r="O39" s="1055"/>
      <c r="P39" s="347"/>
      <c r="Q39" s="1054"/>
      <c r="R39" s="1055"/>
      <c r="S39" s="1098" t="s">
        <v>349</v>
      </c>
      <c r="T39" s="359"/>
    </row>
    <row r="40" spans="2:20" s="266" customFormat="1" ht="21" customHeight="1" x14ac:dyDescent="0.25">
      <c r="B40" s="1007"/>
      <c r="C40" s="1010"/>
      <c r="D40" s="372" t="s">
        <v>346</v>
      </c>
      <c r="E40" s="372" t="s">
        <v>347</v>
      </c>
      <c r="F40" s="1019"/>
      <c r="G40" s="1019"/>
      <c r="H40" s="713" t="s">
        <v>346</v>
      </c>
      <c r="I40" s="713" t="s">
        <v>347</v>
      </c>
      <c r="J40" s="789" t="s">
        <v>346</v>
      </c>
      <c r="K40" s="789" t="s">
        <v>347</v>
      </c>
      <c r="L40" s="1019"/>
      <c r="M40" s="1019"/>
      <c r="N40" s="713" t="s">
        <v>346</v>
      </c>
      <c r="O40" s="713" t="s">
        <v>347</v>
      </c>
      <c r="P40" s="765"/>
      <c r="Q40" s="713" t="s">
        <v>346</v>
      </c>
      <c r="R40" s="713" t="s">
        <v>347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317</v>
      </c>
      <c r="D42" s="741">
        <v>10</v>
      </c>
      <c r="E42" s="735">
        <v>8</v>
      </c>
      <c r="F42" s="612">
        <v>0.8</v>
      </c>
      <c r="G42" s="676">
        <v>-2</v>
      </c>
      <c r="H42" s="611">
        <v>7.575757575757576E-2</v>
      </c>
      <c r="I42" s="616">
        <v>4.5714285714285714E-2</v>
      </c>
      <c r="J42" s="741">
        <v>9275.16</v>
      </c>
      <c r="K42" s="735">
        <v>5674.01</v>
      </c>
      <c r="L42" s="612">
        <v>0.61174254675930118</v>
      </c>
      <c r="M42" s="676">
        <v>-3601.1499999999996</v>
      </c>
      <c r="N42" s="611">
        <v>7.7351729300471392E-2</v>
      </c>
      <c r="O42" s="616">
        <v>4.4927123804492451E-2</v>
      </c>
      <c r="P42" s="627"/>
      <c r="Q42" s="617">
        <v>927.51599999999996</v>
      </c>
      <c r="R42" s="619">
        <v>709.25125000000003</v>
      </c>
      <c r="S42" s="681">
        <v>-218.26474999999994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8</v>
      </c>
      <c r="E43" s="735">
        <v>6</v>
      </c>
      <c r="F43" s="612">
        <v>0.75</v>
      </c>
      <c r="G43" s="676">
        <v>-2</v>
      </c>
      <c r="H43" s="611">
        <v>6.0606060606060608E-2</v>
      </c>
      <c r="I43" s="616">
        <v>3.4285714285714287E-2</v>
      </c>
      <c r="J43" s="741">
        <v>7176.99</v>
      </c>
      <c r="K43" s="735">
        <v>4564.58</v>
      </c>
      <c r="L43" s="612">
        <v>0.63600200083879177</v>
      </c>
      <c r="M43" s="676">
        <v>-2612.41</v>
      </c>
      <c r="N43" s="611">
        <v>5.9853693917106571E-2</v>
      </c>
      <c r="O43" s="616">
        <v>3.6142595937530976E-2</v>
      </c>
      <c r="P43" s="627"/>
      <c r="Q43" s="617">
        <v>897.12374999999997</v>
      </c>
      <c r="R43" s="619">
        <v>760.76333333333332</v>
      </c>
      <c r="S43" s="681">
        <v>-136.36041666666665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29</v>
      </c>
      <c r="E44" s="735">
        <v>34</v>
      </c>
      <c r="F44" s="612">
        <v>1.1724137931034482</v>
      </c>
      <c r="G44" s="676">
        <v>5</v>
      </c>
      <c r="H44" s="611">
        <v>0.2196969696969697</v>
      </c>
      <c r="I44" s="616">
        <v>0.19428571428571428</v>
      </c>
      <c r="J44" s="741">
        <v>16916.629999999997</v>
      </c>
      <c r="K44" s="735">
        <v>21354.32</v>
      </c>
      <c r="L44" s="612">
        <v>1.2623270710537502</v>
      </c>
      <c r="M44" s="676">
        <v>4437.6900000000023</v>
      </c>
      <c r="N44" s="611">
        <v>0.14107903092089336</v>
      </c>
      <c r="O44" s="616">
        <v>0.1690846823323803</v>
      </c>
      <c r="P44" s="627"/>
      <c r="Q44" s="617">
        <v>583.33206896551712</v>
      </c>
      <c r="R44" s="619">
        <v>628.06823529411758</v>
      </c>
      <c r="S44" s="681">
        <v>44.736166328600461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</v>
      </c>
      <c r="E45" s="735">
        <v>4</v>
      </c>
      <c r="F45" s="797">
        <v>0.66666666666666663</v>
      </c>
      <c r="G45" s="544">
        <v>-2</v>
      </c>
      <c r="H45" s="611">
        <v>4.5454545454545456E-2</v>
      </c>
      <c r="I45" s="616">
        <v>2.2857142857142857E-2</v>
      </c>
      <c r="J45" s="741">
        <v>8763.9700000000012</v>
      </c>
      <c r="K45" s="735">
        <v>2313.83</v>
      </c>
      <c r="L45" s="612">
        <v>0.26401619357437323</v>
      </c>
      <c r="M45" s="676">
        <v>-6450.1400000000012</v>
      </c>
      <c r="N45" s="611">
        <v>7.3088575834535721E-2</v>
      </c>
      <c r="O45" s="616">
        <v>1.8321033426544675E-2</v>
      </c>
      <c r="P45" s="627"/>
      <c r="Q45" s="617">
        <v>1460.6616666666669</v>
      </c>
      <c r="R45" s="619">
        <v>578.45749999999998</v>
      </c>
      <c r="S45" s="681">
        <v>-882.20416666666688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28</v>
      </c>
      <c r="E46" s="735">
        <v>30</v>
      </c>
      <c r="F46" s="612">
        <v>1.0714285714285714</v>
      </c>
      <c r="G46" s="676">
        <v>2</v>
      </c>
      <c r="H46" s="611">
        <v>0.21212121212121213</v>
      </c>
      <c r="I46" s="616">
        <v>0.17142857142857143</v>
      </c>
      <c r="J46" s="741">
        <v>20622.37</v>
      </c>
      <c r="K46" s="735">
        <v>26984.480000000003</v>
      </c>
      <c r="L46" s="612">
        <v>1.3085052784912696</v>
      </c>
      <c r="M46" s="676">
        <v>6362.1100000000042</v>
      </c>
      <c r="N46" s="611">
        <v>0.17198366192865266</v>
      </c>
      <c r="O46" s="616">
        <v>0.21366459942084179</v>
      </c>
      <c r="P46" s="627"/>
      <c r="Q46" s="617">
        <v>736.5132142857143</v>
      </c>
      <c r="R46" s="619">
        <v>899.48266666666677</v>
      </c>
      <c r="S46" s="681">
        <v>162.96945238095248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4</v>
      </c>
      <c r="E47" s="735">
        <v>4</v>
      </c>
      <c r="F47" s="612">
        <v>1</v>
      </c>
      <c r="G47" s="676">
        <v>0</v>
      </c>
      <c r="H47" s="611">
        <v>3.0303030303030304E-2</v>
      </c>
      <c r="I47" s="616">
        <v>2.2857142857142857E-2</v>
      </c>
      <c r="J47" s="741">
        <v>2947.73</v>
      </c>
      <c r="K47" s="735">
        <v>2125.8000000000002</v>
      </c>
      <c r="L47" s="612">
        <v>0.72116509992434863</v>
      </c>
      <c r="M47" s="676">
        <v>-821.92999999999984</v>
      </c>
      <c r="N47" s="611">
        <v>2.4583081371197753E-2</v>
      </c>
      <c r="O47" s="616">
        <v>1.683220152653768E-2</v>
      </c>
      <c r="P47" s="627"/>
      <c r="Q47" s="617">
        <v>736.9325</v>
      </c>
      <c r="R47" s="619">
        <v>531.45000000000005</v>
      </c>
      <c r="S47" s="681">
        <v>-205.48249999999996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47</v>
      </c>
      <c r="E48" s="735">
        <v>89</v>
      </c>
      <c r="F48" s="612">
        <v>1.8936170212765957</v>
      </c>
      <c r="G48" s="676">
        <v>42</v>
      </c>
      <c r="H48" s="611">
        <v>0.35606060606060608</v>
      </c>
      <c r="I48" s="616">
        <v>0.50857142857142856</v>
      </c>
      <c r="J48" s="741">
        <v>54206.039999999994</v>
      </c>
      <c r="K48" s="735">
        <v>63276.62000000001</v>
      </c>
      <c r="L48" s="612">
        <v>1.1673352268492592</v>
      </c>
      <c r="M48" s="676">
        <v>9070.5800000000163</v>
      </c>
      <c r="N48" s="611">
        <v>0.45206022672714258</v>
      </c>
      <c r="O48" s="616">
        <v>0.50102776355167211</v>
      </c>
      <c r="P48" s="627"/>
      <c r="Q48" s="617">
        <v>1153.32</v>
      </c>
      <c r="R48" s="619">
        <v>710.97325842696637</v>
      </c>
      <c r="S48" s="681">
        <v>-442.34674157303357</v>
      </c>
      <c r="T48" s="359"/>
    </row>
    <row r="49" spans="2:20" s="266" customFormat="1" ht="18" customHeight="1" x14ac:dyDescent="0.25">
      <c r="B49" s="1196" t="s">
        <v>311</v>
      </c>
      <c r="C49" s="1196"/>
      <c r="D49" s="591">
        <v>132</v>
      </c>
      <c r="E49" s="386">
        <v>175</v>
      </c>
      <c r="F49" s="613">
        <v>1.3257575757575757</v>
      </c>
      <c r="G49" s="614">
        <v>43</v>
      </c>
      <c r="H49" s="611">
        <v>1</v>
      </c>
      <c r="I49" s="616">
        <v>1</v>
      </c>
      <c r="J49" s="591">
        <v>119908.88999999998</v>
      </c>
      <c r="K49" s="594">
        <v>126293.64000000001</v>
      </c>
      <c r="L49" s="613">
        <v>1.0532466775399225</v>
      </c>
      <c r="M49" s="614">
        <v>6384.7500000000291</v>
      </c>
      <c r="N49" s="611">
        <v>1</v>
      </c>
      <c r="O49" s="616">
        <v>1</v>
      </c>
      <c r="P49" s="387"/>
      <c r="Q49" s="618">
        <v>908.40068181818174</v>
      </c>
      <c r="R49" s="620">
        <v>721.67794285714297</v>
      </c>
      <c r="S49" s="682">
        <v>-186.72273896103877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590">
        <v>3962</v>
      </c>
      <c r="E51" s="594">
        <v>7062</v>
      </c>
      <c r="F51" s="612">
        <v>1.7824331145885917</v>
      </c>
      <c r="G51" s="590">
        <v>3100</v>
      </c>
      <c r="H51" s="611"/>
      <c r="I51" s="616"/>
      <c r="J51" s="590">
        <v>3359620.0400000005</v>
      </c>
      <c r="K51" s="791">
        <v>3683690.9050000007</v>
      </c>
      <c r="L51" s="612">
        <v>1.0964605702852042</v>
      </c>
      <c r="M51" s="590">
        <v>324070.86500000022</v>
      </c>
      <c r="N51" s="611"/>
      <c r="O51" s="616"/>
      <c r="P51" s="543"/>
      <c r="Q51" s="618">
        <v>847.96063604240294</v>
      </c>
      <c r="R51" s="620">
        <v>521.62148187482308</v>
      </c>
      <c r="S51" s="682">
        <v>-326.33915416757986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95" priority="61" stopIfTrue="1" operator="greaterThan">
      <formula>0</formula>
    </cfRule>
  </conditionalFormatting>
  <conditionalFormatting sqref="T12:T53">
    <cfRule type="cellIs" dxfId="694" priority="59" operator="lessThan">
      <formula>1</formula>
    </cfRule>
    <cfRule type="cellIs" dxfId="693" priority="60" operator="greaterThan">
      <formula>1</formula>
    </cfRule>
  </conditionalFormatting>
  <conditionalFormatting sqref="T11">
    <cfRule type="cellIs" dxfId="692" priority="58" stopIfTrue="1" operator="greaterThan">
      <formula>0</formula>
    </cfRule>
  </conditionalFormatting>
  <conditionalFormatting sqref="T11">
    <cfRule type="cellIs" dxfId="691" priority="56" operator="lessThan">
      <formula>1</formula>
    </cfRule>
    <cfRule type="cellIs" dxfId="690" priority="57" operator="greaterThan">
      <formula>1</formula>
    </cfRule>
  </conditionalFormatting>
  <conditionalFormatting sqref="T11:T53">
    <cfRule type="cellIs" dxfId="689" priority="55" operator="lessThan">
      <formula>1</formula>
    </cfRule>
  </conditionalFormatting>
  <conditionalFormatting sqref="L43:L48 F26:F35 L51:L56 F51:F56 F11:F23 L11:L23 F43:F48">
    <cfRule type="cellIs" dxfId="688" priority="53" operator="lessThan">
      <formula>1</formula>
    </cfRule>
    <cfRule type="cellIs" dxfId="687" priority="54" operator="greaterThan">
      <formula>1</formula>
    </cfRule>
  </conditionalFormatting>
  <conditionalFormatting sqref="G11:G23 M11:M23 G43:G48 M43:M48 G26:G35 M51:M56 G51:G56">
    <cfRule type="cellIs" dxfId="686" priority="51" operator="lessThan">
      <formula>0</formula>
    </cfRule>
    <cfRule type="cellIs" dxfId="685" priority="52" operator="greaterThan">
      <formula>0</formula>
    </cfRule>
  </conditionalFormatting>
  <conditionalFormatting sqref="F49 L49">
    <cfRule type="cellIs" dxfId="684" priority="49" operator="lessThan">
      <formula>1</formula>
    </cfRule>
    <cfRule type="cellIs" dxfId="683" priority="50" operator="greaterThan">
      <formula>1</formula>
    </cfRule>
  </conditionalFormatting>
  <conditionalFormatting sqref="G49 M49">
    <cfRule type="cellIs" dxfId="682" priority="47" operator="lessThan">
      <formula>0</formula>
    </cfRule>
    <cfRule type="cellIs" dxfId="681" priority="48" operator="greaterThan">
      <formula>0</formula>
    </cfRule>
  </conditionalFormatting>
  <conditionalFormatting sqref="L25:L35">
    <cfRule type="cellIs" dxfId="680" priority="19" operator="lessThan">
      <formula>1</formula>
    </cfRule>
    <cfRule type="cellIs" dxfId="679" priority="20" operator="greaterThan">
      <formula>1</formula>
    </cfRule>
  </conditionalFormatting>
  <conditionalFormatting sqref="M25:M35">
    <cfRule type="cellIs" dxfId="678" priority="17" operator="lessThan">
      <formula>0</formula>
    </cfRule>
    <cfRule type="cellIs" dxfId="677" priority="18" operator="greaterThan">
      <formula>0</formula>
    </cfRule>
  </conditionalFormatting>
  <conditionalFormatting sqref="F25:F35">
    <cfRule type="cellIs" dxfId="676" priority="15" operator="lessThan">
      <formula>1</formula>
    </cfRule>
    <cfRule type="cellIs" dxfId="675" priority="16" operator="greaterThan">
      <formula>1</formula>
    </cfRule>
  </conditionalFormatting>
  <conditionalFormatting sqref="G25:G35">
    <cfRule type="cellIs" dxfId="674" priority="13" operator="lessThan">
      <formula>0</formula>
    </cfRule>
    <cfRule type="cellIs" dxfId="673" priority="14" operator="greaterThan">
      <formula>0</formula>
    </cfRule>
  </conditionalFormatting>
  <conditionalFormatting sqref="S11:S23">
    <cfRule type="cellIs" dxfId="672" priority="12" operator="lessThan">
      <formula>0</formula>
    </cfRule>
  </conditionalFormatting>
  <conditionalFormatting sqref="S25:S35">
    <cfRule type="cellIs" dxfId="671" priority="11" operator="lessThan">
      <formula>0</formula>
    </cfRule>
  </conditionalFormatting>
  <conditionalFormatting sqref="F42:F49">
    <cfRule type="cellIs" dxfId="670" priority="9" operator="lessThan">
      <formula>1</formula>
    </cfRule>
    <cfRule type="cellIs" dxfId="669" priority="10" operator="greaterThan">
      <formula>1</formula>
    </cfRule>
  </conditionalFormatting>
  <conditionalFormatting sqref="G42:G49">
    <cfRule type="cellIs" dxfId="668" priority="7" operator="lessThan">
      <formula>0</formula>
    </cfRule>
    <cfRule type="cellIs" dxfId="667" priority="8" operator="greaterThan">
      <formula>0</formula>
    </cfRule>
  </conditionalFormatting>
  <conditionalFormatting sqref="L42:L49">
    <cfRule type="cellIs" dxfId="666" priority="5" operator="lessThan">
      <formula>1</formula>
    </cfRule>
    <cfRule type="cellIs" dxfId="665" priority="6" operator="greaterThan">
      <formula>1</formula>
    </cfRule>
  </conditionalFormatting>
  <conditionalFormatting sqref="M42:M49">
    <cfRule type="cellIs" dxfId="664" priority="3" operator="lessThan">
      <formula>0</formula>
    </cfRule>
    <cfRule type="cellIs" dxfId="663" priority="4" operator="greaterThan">
      <formula>0</formula>
    </cfRule>
  </conditionalFormatting>
  <conditionalFormatting sqref="S42:S49">
    <cfRule type="cellIs" dxfId="662" priority="2" operator="lessThan">
      <formula>0</formula>
    </cfRule>
  </conditionalFormatting>
  <conditionalFormatting sqref="S51">
    <cfRule type="cellIs" dxfId="66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1" t="s">
        <v>259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309"/>
      <c r="Q4" s="309"/>
    </row>
    <row r="5" spans="1:17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0" t="s">
        <v>258</v>
      </c>
      <c r="C7" s="1050"/>
      <c r="D7" s="1050"/>
      <c r="E7" s="1051"/>
      <c r="F7" s="305"/>
      <c r="G7" s="305"/>
      <c r="H7" s="305"/>
      <c r="I7" s="305"/>
      <c r="J7" s="305"/>
      <c r="K7" s="305"/>
      <c r="L7" s="305"/>
      <c r="M7" s="305"/>
      <c r="N7" s="1003" t="s">
        <v>180</v>
      </c>
      <c r="O7" s="1003"/>
    </row>
    <row r="8" spans="1:17" s="269" customFormat="1" ht="17.25" customHeight="1" x14ac:dyDescent="0.25">
      <c r="A8" s="1004"/>
      <c r="B8" s="1005" t="s">
        <v>84</v>
      </c>
      <c r="C8" s="1008" t="s">
        <v>160</v>
      </c>
      <c r="D8" s="1011" t="s">
        <v>255</v>
      </c>
      <c r="E8" s="1012"/>
      <c r="F8" s="1012"/>
      <c r="G8" s="1012"/>
      <c r="H8" s="1011" t="s">
        <v>256</v>
      </c>
      <c r="I8" s="1012"/>
      <c r="J8" s="1012"/>
      <c r="K8" s="1012"/>
      <c r="L8" s="303"/>
      <c r="M8" s="1013" t="s">
        <v>238</v>
      </c>
      <c r="N8" s="1014"/>
      <c r="O8" s="1015"/>
    </row>
    <row r="9" spans="1:17" s="269" customFormat="1" ht="17.25" customHeight="1" x14ac:dyDescent="0.25">
      <c r="A9" s="1004"/>
      <c r="B9" s="1006"/>
      <c r="C9" s="1009"/>
      <c r="D9" s="1052" t="s">
        <v>161</v>
      </c>
      <c r="E9" s="1053"/>
      <c r="F9" s="1053" t="s">
        <v>41</v>
      </c>
      <c r="G9" s="1053"/>
      <c r="H9" s="1052" t="s">
        <v>161</v>
      </c>
      <c r="I9" s="1053"/>
      <c r="J9" s="1053" t="s">
        <v>41</v>
      </c>
      <c r="K9" s="1056"/>
      <c r="L9" s="533"/>
      <c r="M9" s="1052" t="s">
        <v>316</v>
      </c>
      <c r="N9" s="1053"/>
      <c r="O9" s="1056"/>
    </row>
    <row r="10" spans="1:17" s="269" customFormat="1" ht="15" customHeight="1" x14ac:dyDescent="0.25">
      <c r="A10" s="1004"/>
      <c r="B10" s="1006"/>
      <c r="C10" s="1009"/>
      <c r="D10" s="1054" t="s">
        <v>162</v>
      </c>
      <c r="E10" s="1055"/>
      <c r="F10" s="1054" t="s">
        <v>162</v>
      </c>
      <c r="G10" s="1055"/>
      <c r="H10" s="1054" t="s">
        <v>162</v>
      </c>
      <c r="I10" s="1055"/>
      <c r="J10" s="1054" t="s">
        <v>162</v>
      </c>
      <c r="K10" s="1055"/>
      <c r="L10" s="396"/>
      <c r="M10" s="1026" t="s">
        <v>239</v>
      </c>
      <c r="N10" s="1027"/>
      <c r="O10" s="1018" t="s">
        <v>345</v>
      </c>
    </row>
    <row r="11" spans="1:17" s="269" customFormat="1" ht="16.149999999999999" customHeight="1" x14ac:dyDescent="0.25">
      <c r="A11" s="290"/>
      <c r="B11" s="1007"/>
      <c r="C11" s="1010"/>
      <c r="D11" s="354" t="s">
        <v>346</v>
      </c>
      <c r="E11" s="354" t="s">
        <v>347</v>
      </c>
      <c r="F11" s="354" t="s">
        <v>346</v>
      </c>
      <c r="G11" s="354" t="s">
        <v>347</v>
      </c>
      <c r="H11" s="354" t="s">
        <v>346</v>
      </c>
      <c r="I11" s="354" t="s">
        <v>347</v>
      </c>
      <c r="J11" s="354" t="s">
        <v>346</v>
      </c>
      <c r="K11" s="354" t="s">
        <v>347</v>
      </c>
      <c r="L11" s="511"/>
      <c r="M11" s="354" t="s">
        <v>346</v>
      </c>
      <c r="N11" s="354" t="s">
        <v>347</v>
      </c>
      <c r="O11" s="1019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1706306.86</v>
      </c>
      <c r="E13" s="650">
        <v>1835474.6150000065</v>
      </c>
      <c r="F13" s="690">
        <v>0</v>
      </c>
      <c r="G13" s="650">
        <v>0</v>
      </c>
      <c r="H13" s="690">
        <v>360796.67</v>
      </c>
      <c r="I13" s="650">
        <v>504286.04999999993</v>
      </c>
      <c r="J13" s="690">
        <v>0</v>
      </c>
      <c r="K13" s="650">
        <v>0</v>
      </c>
      <c r="L13" s="378"/>
      <c r="M13" s="376">
        <v>2067103.53</v>
      </c>
      <c r="N13" s="380">
        <v>2339760.6650000066</v>
      </c>
      <c r="O13" s="529">
        <v>1.131902989396959</v>
      </c>
    </row>
    <row r="14" spans="1:17" s="269" customFormat="1" ht="16.899999999999999" customHeight="1" x14ac:dyDescent="0.25">
      <c r="A14" s="292"/>
      <c r="B14" s="288" t="s">
        <v>55</v>
      </c>
      <c r="C14" s="969" t="s">
        <v>341</v>
      </c>
      <c r="D14" s="690">
        <v>3132551.88</v>
      </c>
      <c r="E14" s="650">
        <v>3991139.35</v>
      </c>
      <c r="F14" s="690">
        <v>301403.65999999997</v>
      </c>
      <c r="G14" s="650">
        <v>278367.81</v>
      </c>
      <c r="H14" s="690">
        <v>83987.28</v>
      </c>
      <c r="I14" s="650">
        <v>335349.28999999998</v>
      </c>
      <c r="J14" s="690">
        <v>5167.8500000000004</v>
      </c>
      <c r="K14" s="650">
        <v>3768.0699999999997</v>
      </c>
      <c r="L14" s="378"/>
      <c r="M14" s="376">
        <v>3523110.67</v>
      </c>
      <c r="N14" s="380">
        <v>4608624.5200000005</v>
      </c>
      <c r="O14" s="529">
        <v>1.3081123335816187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676412.9</v>
      </c>
      <c r="E15" s="650">
        <v>614003.35</v>
      </c>
      <c r="F15" s="690">
        <v>0</v>
      </c>
      <c r="G15" s="650">
        <v>0</v>
      </c>
      <c r="H15" s="690">
        <v>35095.99</v>
      </c>
      <c r="I15" s="650">
        <v>47683.3</v>
      </c>
      <c r="J15" s="690">
        <v>0</v>
      </c>
      <c r="K15" s="650">
        <v>0</v>
      </c>
      <c r="L15" s="378"/>
      <c r="M15" s="376">
        <v>711508.89</v>
      </c>
      <c r="N15" s="380">
        <v>661686.65</v>
      </c>
      <c r="O15" s="529">
        <v>0.9299766444239369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1171729.49</v>
      </c>
      <c r="E16" s="650">
        <v>2428646.5700000031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1171729.49</v>
      </c>
      <c r="N16" s="380">
        <v>2428646.5700000031</v>
      </c>
      <c r="O16" s="529">
        <v>2.0727024374883687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2888465.48</v>
      </c>
      <c r="E17" s="650">
        <v>4146343.63</v>
      </c>
      <c r="F17" s="690">
        <v>646299.28999999992</v>
      </c>
      <c r="G17" s="650">
        <v>577409.85999999987</v>
      </c>
      <c r="H17" s="690">
        <v>124846.79</v>
      </c>
      <c r="I17" s="650">
        <v>253640.08</v>
      </c>
      <c r="J17" s="690">
        <v>8600.4500000000007</v>
      </c>
      <c r="K17" s="650">
        <v>6100.31</v>
      </c>
      <c r="L17" s="378"/>
      <c r="M17" s="376">
        <v>3668212.0100000002</v>
      </c>
      <c r="N17" s="380">
        <v>4983493.88</v>
      </c>
      <c r="O17" s="529">
        <v>1.3585621186600934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3783397.7200000007</v>
      </c>
      <c r="E18" s="650">
        <v>3878599.7800000003</v>
      </c>
      <c r="F18" s="690">
        <v>0</v>
      </c>
      <c r="G18" s="650">
        <v>0</v>
      </c>
      <c r="H18" s="690">
        <v>607045.57999999996</v>
      </c>
      <c r="I18" s="650">
        <v>605962.54</v>
      </c>
      <c r="J18" s="690">
        <v>0</v>
      </c>
      <c r="K18" s="650">
        <v>0</v>
      </c>
      <c r="L18" s="378"/>
      <c r="M18" s="376">
        <v>4390443.3000000007</v>
      </c>
      <c r="N18" s="380">
        <v>4484562.32</v>
      </c>
      <c r="O18" s="529">
        <v>1.0214372475781659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554344.92999999947</v>
      </c>
      <c r="E19" s="650">
        <v>1496206.4800000035</v>
      </c>
      <c r="F19" s="690">
        <v>1859454.100000005</v>
      </c>
      <c r="G19" s="650">
        <v>1892480.4500000104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2413799.0300000045</v>
      </c>
      <c r="N19" s="380">
        <v>3388686.9300000137</v>
      </c>
      <c r="O19" s="529">
        <v>1.4038811383564138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37380.379999999997</v>
      </c>
      <c r="E20" s="650">
        <v>53390.69999999999</v>
      </c>
      <c r="F20" s="690">
        <v>1458435.6500000071</v>
      </c>
      <c r="G20" s="650">
        <v>1391028.9400000032</v>
      </c>
      <c r="H20" s="690">
        <v>15161.179999999998</v>
      </c>
      <c r="I20" s="650">
        <v>15422.590000000002</v>
      </c>
      <c r="J20" s="690">
        <v>528073.63000000082</v>
      </c>
      <c r="K20" s="650">
        <v>611369.26000000164</v>
      </c>
      <c r="L20" s="378"/>
      <c r="M20" s="376">
        <v>2039050.8400000078</v>
      </c>
      <c r="N20" s="380">
        <v>2071211.4900000049</v>
      </c>
      <c r="O20" s="529">
        <v>1.0157723629882602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3791699.35</v>
      </c>
      <c r="E21" s="650">
        <v>4053016.6236000005</v>
      </c>
      <c r="F21" s="690">
        <v>262593.68000000005</v>
      </c>
      <c r="G21" s="650">
        <v>288440.05</v>
      </c>
      <c r="H21" s="690">
        <v>254253.07</v>
      </c>
      <c r="I21" s="650">
        <v>260731.07709999999</v>
      </c>
      <c r="J21" s="690">
        <v>0</v>
      </c>
      <c r="K21" s="650">
        <v>0</v>
      </c>
      <c r="L21" s="378"/>
      <c r="M21" s="376">
        <v>4308546.1000000006</v>
      </c>
      <c r="N21" s="380">
        <v>4602187.7507000007</v>
      </c>
      <c r="O21" s="529">
        <v>1.0681533036631545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2832667.4500000007</v>
      </c>
      <c r="E22" s="650">
        <v>2778993.9</v>
      </c>
      <c r="F22" s="690">
        <v>765073.62699999637</v>
      </c>
      <c r="G22" s="650">
        <v>878721.83199999435</v>
      </c>
      <c r="H22" s="690">
        <v>0</v>
      </c>
      <c r="I22" s="650">
        <v>0</v>
      </c>
      <c r="J22" s="690">
        <v>57746.778000000108</v>
      </c>
      <c r="K22" s="650">
        <v>84186.058000000121</v>
      </c>
      <c r="L22" s="378"/>
      <c r="M22" s="376">
        <v>3655487.8549999967</v>
      </c>
      <c r="N22" s="380">
        <v>3741901.7899999944</v>
      </c>
      <c r="O22" s="529">
        <v>1.0236395081662768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3177017.79</v>
      </c>
      <c r="E23" s="650">
        <v>2404626.5</v>
      </c>
      <c r="F23" s="690">
        <v>1967065.87</v>
      </c>
      <c r="G23" s="650">
        <v>2243829.66</v>
      </c>
      <c r="H23" s="690">
        <v>340200.85000000003</v>
      </c>
      <c r="I23" s="650">
        <v>413650.1</v>
      </c>
      <c r="J23" s="690">
        <v>408912.37999999989</v>
      </c>
      <c r="K23" s="650">
        <v>577557.94999999995</v>
      </c>
      <c r="L23" s="378"/>
      <c r="M23" s="376">
        <v>5893196.8899999997</v>
      </c>
      <c r="N23" s="380">
        <v>5639664.21</v>
      </c>
      <c r="O23" s="529">
        <v>0.95697875283444001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1679494.1800000002</v>
      </c>
      <c r="E24" s="650">
        <v>115682.97000000002</v>
      </c>
      <c r="F24" s="690">
        <v>0</v>
      </c>
      <c r="G24" s="650">
        <v>0</v>
      </c>
      <c r="H24" s="690">
        <v>36290.36</v>
      </c>
      <c r="I24" s="650">
        <v>14895.25</v>
      </c>
      <c r="J24" s="690">
        <v>0</v>
      </c>
      <c r="K24" s="650">
        <v>0</v>
      </c>
      <c r="L24" s="378"/>
      <c r="M24" s="376">
        <v>1715784.5400000003</v>
      </c>
      <c r="N24" s="380">
        <v>130578.22000000002</v>
      </c>
      <c r="O24" s="529">
        <v>7.6104089386421436E-2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907317.41</v>
      </c>
      <c r="E25" s="650">
        <v>0</v>
      </c>
      <c r="F25" s="690">
        <v>0</v>
      </c>
      <c r="G25" s="650">
        <v>0</v>
      </c>
      <c r="H25" s="690">
        <v>274730.32</v>
      </c>
      <c r="I25" s="650">
        <v>0</v>
      </c>
      <c r="J25" s="690">
        <v>0</v>
      </c>
      <c r="K25" s="650">
        <v>0</v>
      </c>
      <c r="L25" s="378"/>
      <c r="M25" s="376">
        <v>1182047.73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377">
        <v>26338785.82</v>
      </c>
      <c r="E26" s="579">
        <v>27796124.468600012</v>
      </c>
      <c r="F26" s="377">
        <v>7260325.8770000087</v>
      </c>
      <c r="G26" s="579">
        <v>7550278.6020000074</v>
      </c>
      <c r="H26" s="377">
        <v>2132408.0900000003</v>
      </c>
      <c r="I26" s="579">
        <v>2451620.2771000001</v>
      </c>
      <c r="J26" s="377">
        <v>1008501.0880000009</v>
      </c>
      <c r="K26" s="579">
        <v>1282981.6480000017</v>
      </c>
      <c r="L26" s="387"/>
      <c r="M26" s="386">
        <v>36740020.875000007</v>
      </c>
      <c r="N26" s="389">
        <v>39081004.995700024</v>
      </c>
      <c r="O26" s="531">
        <v>1.0637175500978813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101085.98</v>
      </c>
      <c r="E28" s="382">
        <v>276049.91999999998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101085.98</v>
      </c>
      <c r="N28" s="380">
        <v>276049.91999999998</v>
      </c>
      <c r="O28" s="529">
        <v>2.7308427934318882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230371.86</v>
      </c>
      <c r="E29" s="382">
        <v>325302.34999999998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230371.86</v>
      </c>
      <c r="N29" s="380">
        <v>325302.34999999998</v>
      </c>
      <c r="O29" s="529">
        <v>1.4120750251354484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294440.51</v>
      </c>
      <c r="E30" s="382">
        <v>333727.78999999998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294440.51</v>
      </c>
      <c r="N30" s="380">
        <v>333727.78999999998</v>
      </c>
      <c r="O30" s="529">
        <v>1.1334302810438686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267654.28000000003</v>
      </c>
      <c r="E31" s="382">
        <v>216797.8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267654.28000000003</v>
      </c>
      <c r="N31" s="380">
        <v>216797.8</v>
      </c>
      <c r="O31" s="529">
        <v>0.80999190448215497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311287.52</v>
      </c>
      <c r="E32" s="382">
        <v>398930.22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311287.52</v>
      </c>
      <c r="N32" s="380">
        <v>398930.22</v>
      </c>
      <c r="O32" s="529">
        <v>1.2815490322258982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125365.42</v>
      </c>
      <c r="E33" s="382">
        <v>149818.49000000002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125365.42</v>
      </c>
      <c r="N33" s="380">
        <v>149818.49000000002</v>
      </c>
      <c r="O33" s="529">
        <v>1.1950543459272902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2545988.54</v>
      </c>
      <c r="E34" s="382">
        <v>2270434.4300000002</v>
      </c>
      <c r="F34" s="742">
        <v>218787.10000000003</v>
      </c>
      <c r="G34" s="382">
        <v>312058.96999999997</v>
      </c>
      <c r="H34" s="538"/>
      <c r="I34" s="539"/>
      <c r="J34" s="539"/>
      <c r="K34" s="540"/>
      <c r="L34" s="378"/>
      <c r="M34" s="376">
        <v>2764775.64</v>
      </c>
      <c r="N34" s="380">
        <v>2582493.4000000004</v>
      </c>
      <c r="O34" s="529">
        <v>0.93406978947485242</v>
      </c>
    </row>
    <row r="35" spans="1:15" s="266" customFormat="1" ht="20.25" customHeight="1" x14ac:dyDescent="0.25">
      <c r="A35" s="275"/>
      <c r="B35" s="1057" t="s">
        <v>306</v>
      </c>
      <c r="C35" s="1057"/>
      <c r="D35" s="650">
        <v>3876194.11</v>
      </c>
      <c r="E35" s="651">
        <v>3971061</v>
      </c>
      <c r="F35" s="377">
        <v>218787.10000000003</v>
      </c>
      <c r="G35" s="579">
        <v>312058.96999999997</v>
      </c>
      <c r="H35" s="541"/>
      <c r="I35" s="438"/>
      <c r="J35" s="419"/>
      <c r="K35" s="420"/>
      <c r="L35" s="387"/>
      <c r="M35" s="386">
        <v>4094981.21</v>
      </c>
      <c r="N35" s="389">
        <v>4283119.9700000007</v>
      </c>
      <c r="O35" s="531">
        <v>1.0459437419494291</v>
      </c>
    </row>
    <row r="36" spans="1:15" s="266" customFormat="1" ht="13.15" customHeight="1" x14ac:dyDescent="0.25">
      <c r="A36" s="275"/>
      <c r="B36" s="275"/>
      <c r="C36" s="971" t="s">
        <v>342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918" priority="7" stopIfTrue="1" operator="lessThan">
      <formula>1</formula>
    </cfRule>
    <cfRule type="cellIs" dxfId="917" priority="8" stopIfTrue="1" operator="greaterThan">
      <formula>1</formula>
    </cfRule>
  </conditionalFormatting>
  <conditionalFormatting sqref="O28:O34">
    <cfRule type="cellIs" dxfId="916" priority="3" stopIfTrue="1" operator="lessThan">
      <formula>1</formula>
    </cfRule>
    <cfRule type="cellIs" dxfId="915" priority="4" stopIfTrue="1" operator="greaterThan">
      <formula>1</formula>
    </cfRule>
  </conditionalFormatting>
  <conditionalFormatting sqref="O35">
    <cfRule type="cellIs" dxfId="914" priority="1" stopIfTrue="1" operator="lessThan">
      <formula>1</formula>
    </cfRule>
    <cfRule type="cellIs" dxfId="91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" zoomScaleNormal="100" workbookViewId="0">
      <selection activeCell="A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343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984"/>
      <c r="G6" s="98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345</v>
      </c>
      <c r="G8" s="1098" t="s">
        <v>349</v>
      </c>
      <c r="H8" s="1054" t="s">
        <v>227</v>
      </c>
      <c r="I8" s="1055"/>
      <c r="J8" s="1054" t="s">
        <v>228</v>
      </c>
      <c r="K8" s="1055"/>
      <c r="L8" s="1098" t="s">
        <v>345</v>
      </c>
      <c r="M8" s="1098" t="s">
        <v>349</v>
      </c>
      <c r="N8" s="1054" t="s">
        <v>227</v>
      </c>
      <c r="O8" s="1055"/>
      <c r="P8" s="347"/>
      <c r="Q8" s="1054"/>
      <c r="R8" s="1055"/>
      <c r="S8" s="1098" t="s">
        <v>349</v>
      </c>
      <c r="T8" s="1018"/>
    </row>
    <row r="9" spans="2:26" ht="16.149999999999999" customHeight="1" x14ac:dyDescent="0.25">
      <c r="B9" s="1007"/>
      <c r="C9" s="1010"/>
      <c r="D9" s="372" t="s">
        <v>346</v>
      </c>
      <c r="E9" s="372" t="s">
        <v>347</v>
      </c>
      <c r="F9" s="1019"/>
      <c r="G9" s="1019"/>
      <c r="H9" s="713" t="s">
        <v>346</v>
      </c>
      <c r="I9" s="713" t="s">
        <v>347</v>
      </c>
      <c r="J9" s="372" t="s">
        <v>346</v>
      </c>
      <c r="K9" s="372" t="s">
        <v>347</v>
      </c>
      <c r="L9" s="1019"/>
      <c r="M9" s="1019"/>
      <c r="N9" s="713" t="s">
        <v>346</v>
      </c>
      <c r="O9" s="713" t="s">
        <v>347</v>
      </c>
      <c r="P9" s="974"/>
      <c r="Q9" s="713" t="s">
        <v>346</v>
      </c>
      <c r="R9" s="713" t="s">
        <v>347</v>
      </c>
      <c r="S9" s="1019"/>
      <c r="T9" s="1018"/>
    </row>
    <row r="10" spans="2:26" s="282" customFormat="1" ht="6" customHeight="1" x14ac:dyDescent="0.25">
      <c r="B10" s="350"/>
      <c r="C10" s="351"/>
      <c r="D10" s="983"/>
      <c r="E10" s="983"/>
      <c r="F10" s="981"/>
      <c r="G10" s="981"/>
      <c r="H10" s="981"/>
      <c r="I10" s="981"/>
      <c r="J10" s="983"/>
      <c r="K10" s="981"/>
      <c r="L10" s="981"/>
      <c r="M10" s="981"/>
      <c r="N10" s="981"/>
      <c r="O10" s="981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75" t="s">
        <v>53</v>
      </c>
      <c r="C11" s="977" t="s">
        <v>54</v>
      </c>
      <c r="D11" s="741">
        <v>270</v>
      </c>
      <c r="E11" s="980">
        <v>1154</v>
      </c>
      <c r="F11" s="612">
        <v>4.2740740740740737</v>
      </c>
      <c r="G11" s="978">
        <v>884</v>
      </c>
      <c r="H11" s="611">
        <v>7.7054794520547948E-2</v>
      </c>
      <c r="I11" s="616">
        <v>0.21104608632040966</v>
      </c>
      <c r="J11" s="741">
        <v>215731.85</v>
      </c>
      <c r="K11" s="985">
        <v>298573.79500000121</v>
      </c>
      <c r="L11" s="612">
        <v>1.3840042395223571</v>
      </c>
      <c r="M11" s="978">
        <v>82841.9450000012</v>
      </c>
      <c r="N11" s="611">
        <v>6.969077837193198E-2</v>
      </c>
      <c r="O11" s="616">
        <v>8.730825743017101E-2</v>
      </c>
      <c r="P11" s="543"/>
      <c r="Q11" s="617">
        <v>799.00685185185182</v>
      </c>
      <c r="R11" s="619">
        <v>258.72945840554695</v>
      </c>
      <c r="S11" s="681">
        <v>-540.27739344630481</v>
      </c>
      <c r="T11" s="796"/>
    </row>
    <row r="12" spans="2:26" ht="16.899999999999999" customHeight="1" x14ac:dyDescent="0.3">
      <c r="B12" s="975" t="s">
        <v>55</v>
      </c>
      <c r="C12" s="979" t="s">
        <v>341</v>
      </c>
      <c r="D12" s="741">
        <v>332</v>
      </c>
      <c r="E12" s="980">
        <v>386</v>
      </c>
      <c r="F12" s="612">
        <v>1.1626506024096386</v>
      </c>
      <c r="G12" s="978">
        <v>54</v>
      </c>
      <c r="H12" s="611">
        <v>9.4748858447488579E-2</v>
      </c>
      <c r="I12" s="616">
        <v>7.0592538405267011E-2</v>
      </c>
      <c r="J12" s="741">
        <v>358304.45</v>
      </c>
      <c r="K12" s="985">
        <v>417169.47999999986</v>
      </c>
      <c r="L12" s="612">
        <v>1.1642877446819313</v>
      </c>
      <c r="M12" s="978">
        <v>58865.029999999853</v>
      </c>
      <c r="N12" s="611">
        <v>6.969077837193198E-2</v>
      </c>
      <c r="O12" s="616">
        <v>0.1219877328881137</v>
      </c>
      <c r="P12" s="543"/>
      <c r="Q12" s="617">
        <v>1079.2302710843373</v>
      </c>
      <c r="R12" s="619">
        <v>1080.7499481865282</v>
      </c>
      <c r="S12" s="681">
        <v>1.5196771021908262</v>
      </c>
      <c r="T12" s="796"/>
    </row>
    <row r="13" spans="2:26" ht="16.899999999999999" customHeight="1" x14ac:dyDescent="0.3">
      <c r="B13" s="975" t="s">
        <v>57</v>
      </c>
      <c r="C13" s="979" t="s">
        <v>163</v>
      </c>
      <c r="D13" s="741">
        <v>34</v>
      </c>
      <c r="E13" s="980">
        <v>31</v>
      </c>
      <c r="F13" s="612">
        <v>0.91176470588235292</v>
      </c>
      <c r="G13" s="978">
        <v>-3</v>
      </c>
      <c r="H13" s="611">
        <v>9.7031963470319629E-3</v>
      </c>
      <c r="I13" s="616">
        <v>5.6693489392831021E-3</v>
      </c>
      <c r="J13" s="741">
        <v>19661.87</v>
      </c>
      <c r="K13" s="985">
        <v>16526.11</v>
      </c>
      <c r="L13" s="612">
        <v>0.84051567831544005</v>
      </c>
      <c r="M13" s="978">
        <v>-3135.7599999999984</v>
      </c>
      <c r="N13" s="611">
        <v>6.3516398925227693E-3</v>
      </c>
      <c r="O13" s="616">
        <v>4.8325268002817117E-3</v>
      </c>
      <c r="P13" s="543"/>
      <c r="Q13" s="617">
        <v>578.29029411764702</v>
      </c>
      <c r="R13" s="619">
        <v>533.10032258064518</v>
      </c>
      <c r="S13" s="681">
        <v>-45.189971537001838</v>
      </c>
      <c r="T13" s="796"/>
    </row>
    <row r="14" spans="2:26" s="269" customFormat="1" ht="16.899999999999999" customHeight="1" x14ac:dyDescent="0.3">
      <c r="B14" s="975" t="s">
        <v>59</v>
      </c>
      <c r="C14" s="979" t="s">
        <v>164</v>
      </c>
      <c r="D14" s="741">
        <v>253</v>
      </c>
      <c r="E14" s="980">
        <v>562</v>
      </c>
      <c r="F14" s="612">
        <v>2.2213438735177866</v>
      </c>
      <c r="G14" s="978">
        <v>309</v>
      </c>
      <c r="H14" s="611">
        <v>7.220319634703197E-2</v>
      </c>
      <c r="I14" s="616">
        <v>0.1027798098024872</v>
      </c>
      <c r="J14" s="741">
        <v>98456.049999999959</v>
      </c>
      <c r="K14" s="985">
        <v>218544.21999999977</v>
      </c>
      <c r="L14" s="612">
        <v>2.2197134660592197</v>
      </c>
      <c r="M14" s="978">
        <v>120088.16999999981</v>
      </c>
      <c r="N14" s="611">
        <v>3.1805589948474697E-2</v>
      </c>
      <c r="O14" s="616">
        <v>6.3906194512602252E-2</v>
      </c>
      <c r="P14" s="543"/>
      <c r="Q14" s="617">
        <v>389.15434782608679</v>
      </c>
      <c r="R14" s="619">
        <v>388.86871886120957</v>
      </c>
      <c r="S14" s="681">
        <v>-0.285628964877219</v>
      </c>
      <c r="T14" s="796"/>
    </row>
    <row r="15" spans="2:26" s="269" customFormat="1" ht="16.899999999999999" customHeight="1" x14ac:dyDescent="0.3">
      <c r="B15" s="975" t="s">
        <v>61</v>
      </c>
      <c r="C15" s="979" t="s">
        <v>165</v>
      </c>
      <c r="D15" s="741">
        <v>503</v>
      </c>
      <c r="E15" s="980">
        <v>956</v>
      </c>
      <c r="F15" s="612">
        <v>1.900596421471173</v>
      </c>
      <c r="G15" s="978">
        <v>453</v>
      </c>
      <c r="H15" s="611">
        <v>0.14355022831050229</v>
      </c>
      <c r="I15" s="616">
        <v>0.17483540599853695</v>
      </c>
      <c r="J15" s="741">
        <v>424299.81000000081</v>
      </c>
      <c r="K15" s="985">
        <v>663713.54999999993</v>
      </c>
      <c r="L15" s="612">
        <v>1.5642560622405148</v>
      </c>
      <c r="M15" s="978">
        <v>239413.73999999912</v>
      </c>
      <c r="N15" s="611">
        <v>0.13706730842925097</v>
      </c>
      <c r="O15" s="616">
        <v>0.19408157867066814</v>
      </c>
      <c r="P15" s="543"/>
      <c r="Q15" s="617">
        <v>843.53838966202943</v>
      </c>
      <c r="R15" s="619">
        <v>694.2610355648535</v>
      </c>
      <c r="S15" s="681">
        <v>-149.27735409717593</v>
      </c>
      <c r="T15" s="796"/>
    </row>
    <row r="16" spans="2:26" s="269" customFormat="1" ht="16.899999999999999" customHeight="1" x14ac:dyDescent="0.3">
      <c r="B16" s="975" t="s">
        <v>63</v>
      </c>
      <c r="C16" s="979" t="s">
        <v>166</v>
      </c>
      <c r="D16" s="741">
        <v>742</v>
      </c>
      <c r="E16" s="980">
        <v>841</v>
      </c>
      <c r="F16" s="612">
        <v>1.133423180592992</v>
      </c>
      <c r="G16" s="978">
        <v>99</v>
      </c>
      <c r="H16" s="611">
        <v>0.2117579908675799</v>
      </c>
      <c r="I16" s="616">
        <v>0.1538039502560351</v>
      </c>
      <c r="J16" s="741">
        <v>825670.05999999994</v>
      </c>
      <c r="K16" s="985">
        <v>659956.78999999992</v>
      </c>
      <c r="L16" s="612">
        <v>0.79929843889458696</v>
      </c>
      <c r="M16" s="978">
        <v>-165713.27000000002</v>
      </c>
      <c r="N16" s="611">
        <v>0.2667273708532133</v>
      </c>
      <c r="O16" s="616">
        <v>0.19298303561472657</v>
      </c>
      <c r="P16" s="543"/>
      <c r="Q16" s="617">
        <v>1112.7628840970349</v>
      </c>
      <c r="R16" s="619">
        <v>784.72864447086795</v>
      </c>
      <c r="S16" s="681">
        <v>-328.03423962616694</v>
      </c>
      <c r="T16" s="796"/>
    </row>
    <row r="17" spans="2:26" s="269" customFormat="1" ht="16.899999999999999" customHeight="1" x14ac:dyDescent="0.3">
      <c r="B17" s="975" t="s">
        <v>65</v>
      </c>
      <c r="C17" s="979" t="s">
        <v>167</v>
      </c>
      <c r="D17" s="741">
        <v>35</v>
      </c>
      <c r="E17" s="980">
        <v>129</v>
      </c>
      <c r="F17" s="612">
        <v>3.6857142857142855</v>
      </c>
      <c r="G17" s="978">
        <v>94</v>
      </c>
      <c r="H17" s="611">
        <v>9.9885844748858442E-3</v>
      </c>
      <c r="I17" s="616">
        <v>2.3591806876371618E-2</v>
      </c>
      <c r="J17" s="741">
        <v>29254.370000000006</v>
      </c>
      <c r="K17" s="985">
        <v>58802.390000000021</v>
      </c>
      <c r="L17" s="612">
        <v>2.0100378165723618</v>
      </c>
      <c r="M17" s="978">
        <v>29548.020000000015</v>
      </c>
      <c r="N17" s="611">
        <v>9.4504349546925791E-3</v>
      </c>
      <c r="O17" s="616">
        <v>1.7194858656732735E-2</v>
      </c>
      <c r="P17" s="543"/>
      <c r="Q17" s="617">
        <v>835.83914285714309</v>
      </c>
      <c r="R17" s="619">
        <v>455.8324806201552</v>
      </c>
      <c r="S17" s="681">
        <v>-380.00666223698789</v>
      </c>
      <c r="T17" s="796"/>
    </row>
    <row r="18" spans="2:26" s="269" customFormat="1" ht="16.899999999999999" customHeight="1" x14ac:dyDescent="0.3">
      <c r="B18" s="975" t="s">
        <v>66</v>
      </c>
      <c r="C18" s="979" t="s">
        <v>169</v>
      </c>
      <c r="D18" s="741">
        <v>461</v>
      </c>
      <c r="E18" s="980">
        <v>734</v>
      </c>
      <c r="F18" s="612">
        <v>1.5921908893709327</v>
      </c>
      <c r="G18" s="978">
        <v>273</v>
      </c>
      <c r="H18" s="611">
        <v>0.13156392694063926</v>
      </c>
      <c r="I18" s="616">
        <v>0.13423555230431602</v>
      </c>
      <c r="J18" s="741">
        <v>452390.24</v>
      </c>
      <c r="K18" s="985">
        <v>495621.8</v>
      </c>
      <c r="L18" s="612">
        <v>1.0955625391034076</v>
      </c>
      <c r="M18" s="978">
        <v>43231.56</v>
      </c>
      <c r="N18" s="611">
        <v>0.14614174009755684</v>
      </c>
      <c r="O18" s="616">
        <v>0.14492857855259722</v>
      </c>
      <c r="P18" s="543"/>
      <c r="Q18" s="617">
        <v>981.32373101952271</v>
      </c>
      <c r="R18" s="619">
        <v>675.2340599455041</v>
      </c>
      <c r="S18" s="681">
        <v>-306.08967107401861</v>
      </c>
      <c r="T18" s="796"/>
    </row>
    <row r="19" spans="2:26" s="269" customFormat="1" ht="16.899999999999999" customHeight="1" x14ac:dyDescent="0.3">
      <c r="B19" s="975" t="s">
        <v>67</v>
      </c>
      <c r="C19" s="979" t="s">
        <v>170</v>
      </c>
      <c r="D19" s="741">
        <v>290</v>
      </c>
      <c r="E19" s="980">
        <v>338</v>
      </c>
      <c r="F19" s="612">
        <v>1.1655172413793105</v>
      </c>
      <c r="G19" s="978">
        <v>48</v>
      </c>
      <c r="H19" s="611">
        <v>8.2762557077625573E-2</v>
      </c>
      <c r="I19" s="616">
        <v>6.1814191660570596E-2</v>
      </c>
      <c r="J19" s="741">
        <v>319207.90000000002</v>
      </c>
      <c r="K19" s="985">
        <v>347131.15</v>
      </c>
      <c r="L19" s="612">
        <v>1.0874766883902309</v>
      </c>
      <c r="M19" s="978">
        <v>27923.25</v>
      </c>
      <c r="N19" s="611">
        <v>0.10311804684134415</v>
      </c>
      <c r="O19" s="616">
        <v>0.10150728668680112</v>
      </c>
      <c r="P19" s="543"/>
      <c r="Q19" s="617">
        <v>1100.7168965517242</v>
      </c>
      <c r="R19" s="619">
        <v>1027.0152366863906</v>
      </c>
      <c r="S19" s="681">
        <v>-73.701659865333568</v>
      </c>
      <c r="T19" s="796"/>
    </row>
    <row r="20" spans="2:26" s="269" customFormat="1" ht="16.899999999999999" customHeight="1" x14ac:dyDescent="0.3">
      <c r="B20" s="975" t="s">
        <v>22</v>
      </c>
      <c r="C20" s="979" t="s">
        <v>171</v>
      </c>
      <c r="D20" s="741">
        <v>299</v>
      </c>
      <c r="E20" s="980">
        <v>296</v>
      </c>
      <c r="F20" s="612">
        <v>0.98996655518394649</v>
      </c>
      <c r="G20" s="978">
        <v>-3</v>
      </c>
      <c r="H20" s="611">
        <v>8.5331050228310501E-2</v>
      </c>
      <c r="I20" s="616">
        <v>5.4133138258961232E-2</v>
      </c>
      <c r="J20" s="741">
        <v>201871.27000000002</v>
      </c>
      <c r="K20" s="985">
        <v>206991.14</v>
      </c>
      <c r="L20" s="612">
        <v>1.0253620537484109</v>
      </c>
      <c r="M20" s="978">
        <v>5119.8699999999953</v>
      </c>
      <c r="N20" s="611">
        <v>6.5213207679952881E-2</v>
      </c>
      <c r="O20" s="616">
        <v>6.052786962393835E-2</v>
      </c>
      <c r="P20" s="543"/>
      <c r="Q20" s="617">
        <v>675.15474916387961</v>
      </c>
      <c r="R20" s="619">
        <v>699.29439189189191</v>
      </c>
      <c r="S20" s="681">
        <v>24.139642728012291</v>
      </c>
      <c r="T20" s="796"/>
    </row>
    <row r="21" spans="2:26" s="274" customFormat="1" ht="16.899999999999999" customHeight="1" x14ac:dyDescent="0.3">
      <c r="B21" s="975" t="s">
        <v>24</v>
      </c>
      <c r="C21" s="979" t="s">
        <v>71</v>
      </c>
      <c r="D21" s="741">
        <v>184</v>
      </c>
      <c r="E21" s="980">
        <v>41</v>
      </c>
      <c r="F21" s="612">
        <v>0.22282608695652173</v>
      </c>
      <c r="G21" s="978">
        <v>-143</v>
      </c>
      <c r="H21" s="611">
        <v>5.2511415525114152E-2</v>
      </c>
      <c r="I21" s="616">
        <v>7.4981711777615213E-3</v>
      </c>
      <c r="J21" s="741">
        <v>126330.67</v>
      </c>
      <c r="K21" s="985">
        <v>36735.4</v>
      </c>
      <c r="L21" s="612">
        <v>0.29078766066862466</v>
      </c>
      <c r="M21" s="978">
        <v>-89595.26999999999</v>
      </c>
      <c r="N21" s="611">
        <v>4.0810305592557043E-2</v>
      </c>
      <c r="O21" s="616">
        <v>1.0742080563367229E-2</v>
      </c>
      <c r="P21" s="543"/>
      <c r="Q21" s="617">
        <v>686.5797282608695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75">
        <v>12</v>
      </c>
      <c r="C22" s="979" t="s">
        <v>172</v>
      </c>
      <c r="D22" s="741">
        <v>101</v>
      </c>
      <c r="E22" s="980">
        <v>0</v>
      </c>
      <c r="F22" s="612">
        <v>0</v>
      </c>
      <c r="G22" s="978">
        <v>-101</v>
      </c>
      <c r="H22" s="611">
        <v>2.8824200913242008E-2</v>
      </c>
      <c r="I22" s="616">
        <v>0</v>
      </c>
      <c r="J22" s="741">
        <v>24379.51</v>
      </c>
      <c r="K22" s="985">
        <v>0</v>
      </c>
      <c r="L22" s="612">
        <v>0</v>
      </c>
      <c r="M22" s="978">
        <v>-24379.51</v>
      </c>
      <c r="N22" s="611">
        <v>7.8756429717090886E-3</v>
      </c>
      <c r="O22" s="616">
        <v>0</v>
      </c>
      <c r="P22" s="543"/>
      <c r="Q22" s="617">
        <v>241.38128712871284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v>3504</v>
      </c>
      <c r="E23" s="651">
        <v>5468</v>
      </c>
      <c r="F23" s="613">
        <v>1.5605022831050228</v>
      </c>
      <c r="G23" s="614">
        <v>1964</v>
      </c>
      <c r="H23" s="611">
        <v>1</v>
      </c>
      <c r="I23" s="616">
        <v>1</v>
      </c>
      <c r="J23" s="650">
        <v>3095558.0500000007</v>
      </c>
      <c r="K23" s="651">
        <v>3419765.8250000007</v>
      </c>
      <c r="L23" s="613">
        <v>1.1047332241112389</v>
      </c>
      <c r="M23" s="614">
        <v>324207.77499999991</v>
      </c>
      <c r="N23" s="611">
        <v>1</v>
      </c>
      <c r="O23" s="616">
        <v>1</v>
      </c>
      <c r="P23" s="387"/>
      <c r="Q23" s="618">
        <v>883.43551655251167</v>
      </c>
      <c r="R23" s="620">
        <v>625.41437911485014</v>
      </c>
      <c r="S23" s="682">
        <v>-258.02113743766154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75" t="s">
        <v>53</v>
      </c>
      <c r="C25" s="977" t="s">
        <v>54</v>
      </c>
      <c r="D25" s="741">
        <v>16</v>
      </c>
      <c r="E25" s="980">
        <v>43</v>
      </c>
      <c r="F25" s="612">
        <v>2.6875</v>
      </c>
      <c r="G25" s="978">
        <v>27</v>
      </c>
      <c r="H25" s="611">
        <v>5.1612903225806452E-2</v>
      </c>
      <c r="I25" s="616">
        <v>0.10858585858585859</v>
      </c>
      <c r="J25" s="741">
        <v>27972.12</v>
      </c>
      <c r="K25" s="994">
        <v>52553.32</v>
      </c>
      <c r="L25" s="612">
        <v>1.8787750088302211</v>
      </c>
      <c r="M25" s="978">
        <v>24581.200000000001</v>
      </c>
      <c r="N25" s="611">
        <v>0.10248181745074093</v>
      </c>
      <c r="O25" s="616">
        <v>0.15343947228798341</v>
      </c>
      <c r="P25" s="543"/>
      <c r="Q25" s="617">
        <v>1748.2574999999999</v>
      </c>
      <c r="R25" s="619">
        <v>1222.1702325581396</v>
      </c>
      <c r="S25" s="681">
        <v>-526.08726744186038</v>
      </c>
      <c r="T25" s="359"/>
    </row>
    <row r="26" spans="2:26" s="266" customFormat="1" ht="16.899999999999999" customHeight="1" x14ac:dyDescent="0.3">
      <c r="B26" s="975" t="s">
        <v>55</v>
      </c>
      <c r="C26" s="979" t="s">
        <v>341</v>
      </c>
      <c r="D26" s="741">
        <v>14</v>
      </c>
      <c r="E26" s="980">
        <v>17</v>
      </c>
      <c r="F26" s="612">
        <v>1.2142857142857142</v>
      </c>
      <c r="G26" s="978">
        <v>3</v>
      </c>
      <c r="H26" s="611">
        <v>4.5161290322580643E-2</v>
      </c>
      <c r="I26" s="616">
        <v>4.2929292929292928E-2</v>
      </c>
      <c r="J26" s="741">
        <v>12335.47</v>
      </c>
      <c r="K26" s="994">
        <v>15608.249999999984</v>
      </c>
      <c r="L26" s="612">
        <v>1.2653145765828124</v>
      </c>
      <c r="M26" s="978">
        <v>3272.7799999999843</v>
      </c>
      <c r="N26" s="611">
        <v>4.5193620816337522E-2</v>
      </c>
      <c r="O26" s="616">
        <v>4.5571272059289777E-2</v>
      </c>
      <c r="P26" s="543"/>
      <c r="Q26" s="617">
        <v>881.1049999999999</v>
      </c>
      <c r="R26" s="619">
        <v>918.13235294117555</v>
      </c>
      <c r="S26" s="681">
        <v>37.02735294117565</v>
      </c>
      <c r="T26" s="359"/>
    </row>
    <row r="27" spans="2:26" s="266" customFormat="1" ht="16.899999999999999" customHeight="1" x14ac:dyDescent="0.3">
      <c r="B27" s="975" t="s">
        <v>57</v>
      </c>
      <c r="C27" s="979" t="s">
        <v>163</v>
      </c>
      <c r="D27" s="741">
        <v>2</v>
      </c>
      <c r="E27" s="980">
        <v>2</v>
      </c>
      <c r="F27" s="612">
        <v>1</v>
      </c>
      <c r="G27" s="978">
        <v>0</v>
      </c>
      <c r="H27" s="611">
        <v>6.4516129032258064E-3</v>
      </c>
      <c r="I27" s="616">
        <v>5.0505050505050509E-3</v>
      </c>
      <c r="J27" s="741">
        <v>2272.89</v>
      </c>
      <c r="K27" s="994">
        <v>5432.62</v>
      </c>
      <c r="L27" s="612">
        <v>2.39018166299293</v>
      </c>
      <c r="M27" s="978">
        <v>3159.73</v>
      </c>
      <c r="N27" s="611">
        <v>8.3272164593035693E-3</v>
      </c>
      <c r="O27" s="616">
        <v>1.5861573463696384E-2</v>
      </c>
      <c r="P27" s="543"/>
      <c r="Q27" s="617">
        <v>1136.4449999999999</v>
      </c>
      <c r="R27" s="619">
        <v>2716.31</v>
      </c>
      <c r="S27" s="681">
        <v>1579.865</v>
      </c>
      <c r="T27" s="359"/>
    </row>
    <row r="28" spans="2:26" s="266" customFormat="1" ht="16.899999999999999" customHeight="1" x14ac:dyDescent="0.3">
      <c r="B28" s="975" t="s">
        <v>59</v>
      </c>
      <c r="C28" s="979" t="s">
        <v>164</v>
      </c>
      <c r="D28" s="741">
        <v>0</v>
      </c>
      <c r="E28" s="980">
        <v>0</v>
      </c>
      <c r="F28" s="612" t="s">
        <v>348</v>
      </c>
      <c r="G28" s="978">
        <v>0</v>
      </c>
      <c r="H28" s="611">
        <v>0</v>
      </c>
      <c r="I28" s="616">
        <v>0</v>
      </c>
      <c r="J28" s="741">
        <v>0</v>
      </c>
      <c r="K28" s="994">
        <v>0</v>
      </c>
      <c r="L28" s="612" t="s">
        <v>348</v>
      </c>
      <c r="M28" s="978">
        <v>0</v>
      </c>
      <c r="N28" s="611">
        <v>0</v>
      </c>
      <c r="O28" s="616">
        <v>0</v>
      </c>
      <c r="P28" s="543"/>
      <c r="Q28" s="617" t="s">
        <v>348</v>
      </c>
      <c r="R28" s="619" t="s">
        <v>348</v>
      </c>
      <c r="S28" s="681" t="s">
        <v>348</v>
      </c>
      <c r="T28" s="359"/>
    </row>
    <row r="29" spans="2:26" s="266" customFormat="1" ht="16.899999999999999" customHeight="1" x14ac:dyDescent="0.3">
      <c r="B29" s="975" t="s">
        <v>61</v>
      </c>
      <c r="C29" s="979" t="s">
        <v>165</v>
      </c>
      <c r="D29" s="741">
        <v>22</v>
      </c>
      <c r="E29" s="980">
        <v>26</v>
      </c>
      <c r="F29" s="612">
        <v>1.1818181818181819</v>
      </c>
      <c r="G29" s="978">
        <v>4</v>
      </c>
      <c r="H29" s="611">
        <v>7.0967741935483872E-2</v>
      </c>
      <c r="I29" s="616">
        <v>6.5656565656565663E-2</v>
      </c>
      <c r="J29" s="741">
        <v>16699.36</v>
      </c>
      <c r="K29" s="994">
        <v>27086.14</v>
      </c>
      <c r="L29" s="612">
        <v>1.6219867108679613</v>
      </c>
      <c r="M29" s="978">
        <v>10386.779999999999</v>
      </c>
      <c r="N29" s="611">
        <v>6.1181660991880674E-2</v>
      </c>
      <c r="O29" s="616">
        <v>7.908316787442618E-2</v>
      </c>
      <c r="P29" s="543"/>
      <c r="Q29" s="617">
        <v>759.06181818181824</v>
      </c>
      <c r="R29" s="619">
        <v>1041.7746153846153</v>
      </c>
      <c r="S29" s="681">
        <v>282.71279720279711</v>
      </c>
      <c r="T29" s="359"/>
    </row>
    <row r="30" spans="2:26" s="266" customFormat="1" ht="16.899999999999999" customHeight="1" x14ac:dyDescent="0.3">
      <c r="B30" s="975" t="s">
        <v>63</v>
      </c>
      <c r="C30" s="979" t="s">
        <v>166</v>
      </c>
      <c r="D30" s="741">
        <v>117</v>
      </c>
      <c r="E30" s="980">
        <v>164</v>
      </c>
      <c r="F30" s="612">
        <v>1.4017094017094016</v>
      </c>
      <c r="G30" s="978">
        <v>47</v>
      </c>
      <c r="H30" s="611">
        <v>0.3774193548387097</v>
      </c>
      <c r="I30" s="616">
        <v>0.41414141414141414</v>
      </c>
      <c r="J30" s="741">
        <v>110321.01</v>
      </c>
      <c r="K30" s="994">
        <v>143740.25</v>
      </c>
      <c r="L30" s="612">
        <v>1.3029272483999195</v>
      </c>
      <c r="M30" s="978">
        <v>33419.240000000005</v>
      </c>
      <c r="N30" s="611">
        <v>0.40418450971186182</v>
      </c>
      <c r="O30" s="616">
        <v>0.41967716038763697</v>
      </c>
      <c r="P30" s="543"/>
      <c r="Q30" s="617">
        <v>942.91461538461533</v>
      </c>
      <c r="R30" s="619">
        <v>876.46493902439022</v>
      </c>
      <c r="S30" s="681">
        <v>-66.449676360225112</v>
      </c>
      <c r="T30" s="359"/>
    </row>
    <row r="31" spans="2:26" s="266" customFormat="1" ht="16.899999999999999" customHeight="1" x14ac:dyDescent="0.3">
      <c r="B31" s="975" t="s">
        <v>65</v>
      </c>
      <c r="C31" s="979" t="s">
        <v>169</v>
      </c>
      <c r="D31" s="741">
        <v>20</v>
      </c>
      <c r="E31" s="980">
        <v>23</v>
      </c>
      <c r="F31" s="612">
        <v>1.1499999999999999</v>
      </c>
      <c r="G31" s="978">
        <v>3</v>
      </c>
      <c r="H31" s="611">
        <v>6.4516129032258063E-2</v>
      </c>
      <c r="I31" s="616">
        <v>5.808080808080808E-2</v>
      </c>
      <c r="J31" s="741">
        <v>18680.900000000001</v>
      </c>
      <c r="K31" s="994">
        <v>7858.5</v>
      </c>
      <c r="L31" s="612">
        <v>0.42067031031695473</v>
      </c>
      <c r="M31" s="978">
        <v>-10822.400000000001</v>
      </c>
      <c r="N31" s="611">
        <v>6.8441454691869852E-2</v>
      </c>
      <c r="O31" s="616">
        <v>2.2944394245218335E-2</v>
      </c>
      <c r="P31" s="543"/>
      <c r="Q31" s="617">
        <v>934.04500000000007</v>
      </c>
      <c r="R31" s="619">
        <v>341.67391304347825</v>
      </c>
      <c r="S31" s="681">
        <v>-592.37108695652182</v>
      </c>
      <c r="T31" s="359"/>
    </row>
    <row r="32" spans="2:26" s="266" customFormat="1" ht="16.899999999999999" customHeight="1" x14ac:dyDescent="0.3">
      <c r="B32" s="975" t="s">
        <v>66</v>
      </c>
      <c r="C32" s="979" t="s">
        <v>171</v>
      </c>
      <c r="D32" s="741">
        <v>114</v>
      </c>
      <c r="E32" s="980">
        <v>121</v>
      </c>
      <c r="F32" s="612">
        <v>1.0614035087719298</v>
      </c>
      <c r="G32" s="978">
        <v>7</v>
      </c>
      <c r="H32" s="611">
        <v>0.36774193548387096</v>
      </c>
      <c r="I32" s="616">
        <v>0.30555555555555558</v>
      </c>
      <c r="J32" s="741">
        <v>82749.03</v>
      </c>
      <c r="K32" s="994">
        <v>90222.88</v>
      </c>
      <c r="L32" s="612">
        <v>1.0903194877329681</v>
      </c>
      <c r="M32" s="978">
        <v>7473.8500000000058</v>
      </c>
      <c r="N32" s="611">
        <v>0.30316869034902916</v>
      </c>
      <c r="O32" s="616">
        <v>0.263422959681749</v>
      </c>
      <c r="P32" s="543"/>
      <c r="Q32" s="617">
        <v>725.86868421052634</v>
      </c>
      <c r="R32" s="619">
        <v>745.64363636363635</v>
      </c>
      <c r="S32" s="681">
        <v>19.774952153110007</v>
      </c>
      <c r="T32" s="359"/>
    </row>
    <row r="33" spans="2:20" s="266" customFormat="1" ht="16.899999999999999" customHeight="1" x14ac:dyDescent="0.3">
      <c r="B33" s="975" t="s">
        <v>67</v>
      </c>
      <c r="C33" s="979" t="s">
        <v>71</v>
      </c>
      <c r="D33" s="741">
        <v>0</v>
      </c>
      <c r="E33" s="980">
        <v>0</v>
      </c>
      <c r="F33" s="612" t="s">
        <v>348</v>
      </c>
      <c r="G33" s="978">
        <v>0</v>
      </c>
      <c r="H33" s="611">
        <v>0</v>
      </c>
      <c r="I33" s="616">
        <v>0</v>
      </c>
      <c r="J33" s="741">
        <v>0</v>
      </c>
      <c r="K33" s="994">
        <v>0</v>
      </c>
      <c r="L33" s="612" t="s">
        <v>348</v>
      </c>
      <c r="M33" s="978">
        <v>0</v>
      </c>
      <c r="N33" s="611">
        <v>0</v>
      </c>
      <c r="O33" s="616">
        <v>0</v>
      </c>
      <c r="P33" s="543"/>
      <c r="Q33" s="617" t="s">
        <v>348</v>
      </c>
      <c r="R33" s="619"/>
      <c r="S33" s="681"/>
      <c r="T33" s="359"/>
    </row>
    <row r="34" spans="2:20" s="266" customFormat="1" ht="16.899999999999999" customHeight="1" x14ac:dyDescent="0.3">
      <c r="B34" s="975" t="s">
        <v>22</v>
      </c>
      <c r="C34" s="979" t="s">
        <v>172</v>
      </c>
      <c r="D34" s="741">
        <v>5</v>
      </c>
      <c r="E34" s="980">
        <v>0</v>
      </c>
      <c r="F34" s="612">
        <v>0</v>
      </c>
      <c r="G34" s="978">
        <v>-5</v>
      </c>
      <c r="H34" s="611">
        <v>1.6129032258064516E-2</v>
      </c>
      <c r="I34" s="616">
        <v>0</v>
      </c>
      <c r="J34" s="741">
        <v>1916.37</v>
      </c>
      <c r="K34" s="994">
        <v>0</v>
      </c>
      <c r="L34" s="612">
        <v>0</v>
      </c>
      <c r="M34" s="978">
        <v>-1916.37</v>
      </c>
      <c r="N34" s="611">
        <v>7.0210295289765811E-3</v>
      </c>
      <c r="O34" s="616">
        <v>0</v>
      </c>
      <c r="P34" s="543"/>
      <c r="Q34" s="617">
        <v>383.274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650">
        <v>310</v>
      </c>
      <c r="E35" s="651">
        <v>396</v>
      </c>
      <c r="F35" s="613">
        <v>1.2774193548387096</v>
      </c>
      <c r="G35" s="614">
        <v>86</v>
      </c>
      <c r="H35" s="611">
        <v>1</v>
      </c>
      <c r="I35" s="616">
        <v>1</v>
      </c>
      <c r="J35" s="650">
        <v>272947.14999999997</v>
      </c>
      <c r="K35" s="594">
        <v>342501.95999999996</v>
      </c>
      <c r="L35" s="613">
        <v>1.2548288560624283</v>
      </c>
      <c r="M35" s="614">
        <v>69554.81</v>
      </c>
      <c r="N35" s="611">
        <v>1</v>
      </c>
      <c r="O35" s="616">
        <v>1</v>
      </c>
      <c r="P35" s="387"/>
      <c r="Q35" s="618">
        <v>880.47467741935475</v>
      </c>
      <c r="R35" s="620">
        <v>864.90393939393925</v>
      </c>
      <c r="S35" s="682">
        <v>-15.570738025415494</v>
      </c>
      <c r="T35" s="359"/>
    </row>
    <row r="36" spans="2:20" s="266" customFormat="1" ht="21" customHeight="1" x14ac:dyDescent="0.25">
      <c r="B36" s="275"/>
      <c r="C36" s="970" t="s">
        <v>342</v>
      </c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345</v>
      </c>
      <c r="G39" s="1098" t="s">
        <v>349</v>
      </c>
      <c r="H39" s="1054" t="s">
        <v>227</v>
      </c>
      <c r="I39" s="1055"/>
      <c r="J39" s="1054" t="s">
        <v>228</v>
      </c>
      <c r="K39" s="1055"/>
      <c r="L39" s="1098" t="s">
        <v>345</v>
      </c>
      <c r="M39" s="1098" t="s">
        <v>349</v>
      </c>
      <c r="N39" s="1054" t="s">
        <v>227</v>
      </c>
      <c r="O39" s="1055"/>
      <c r="P39" s="347"/>
      <c r="Q39" s="1054"/>
      <c r="R39" s="1055"/>
      <c r="S39" s="1098" t="s">
        <v>349</v>
      </c>
      <c r="T39" s="359"/>
    </row>
    <row r="40" spans="2:20" s="266" customFormat="1" ht="21" customHeight="1" x14ac:dyDescent="0.25">
      <c r="B40" s="1007"/>
      <c r="C40" s="1010"/>
      <c r="D40" s="372" t="s">
        <v>346</v>
      </c>
      <c r="E40" s="372" t="s">
        <v>347</v>
      </c>
      <c r="F40" s="1019"/>
      <c r="G40" s="1019"/>
      <c r="H40" s="713" t="s">
        <v>346</v>
      </c>
      <c r="I40" s="713" t="s">
        <v>347</v>
      </c>
      <c r="J40" s="973" t="s">
        <v>346</v>
      </c>
      <c r="K40" s="973" t="s">
        <v>347</v>
      </c>
      <c r="L40" s="1019"/>
      <c r="M40" s="1019"/>
      <c r="N40" s="713" t="s">
        <v>346</v>
      </c>
      <c r="O40" s="713" t="s">
        <v>347</v>
      </c>
      <c r="P40" s="765"/>
      <c r="Q40" s="713" t="s">
        <v>346</v>
      </c>
      <c r="R40" s="713" t="s">
        <v>347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982"/>
      <c r="G41" s="982"/>
      <c r="H41" s="983"/>
      <c r="I41" s="983"/>
      <c r="J41" s="983"/>
      <c r="K41" s="983"/>
      <c r="L41" s="982"/>
      <c r="M41" s="982"/>
      <c r="N41" s="983"/>
      <c r="O41" s="983"/>
      <c r="P41" s="347"/>
      <c r="Q41" s="983"/>
      <c r="R41" s="983"/>
      <c r="S41" s="982"/>
      <c r="T41" s="359"/>
    </row>
    <row r="42" spans="2:20" s="266" customFormat="1" ht="16.899999999999999" customHeight="1" x14ac:dyDescent="0.25">
      <c r="B42" s="975" t="s">
        <v>53</v>
      </c>
      <c r="C42" s="979" t="s">
        <v>317</v>
      </c>
      <c r="D42" s="741">
        <v>10</v>
      </c>
      <c r="E42" s="980">
        <v>8</v>
      </c>
      <c r="F42" s="612">
        <v>0.8</v>
      </c>
      <c r="G42" s="978">
        <v>-2</v>
      </c>
      <c r="H42" s="611">
        <v>7.575757575757576E-2</v>
      </c>
      <c r="I42" s="616">
        <v>4.6783625730994149E-2</v>
      </c>
      <c r="J42" s="741">
        <v>9275.16</v>
      </c>
      <c r="K42" s="994">
        <v>5674.01</v>
      </c>
      <c r="L42" s="612">
        <v>0.61174254675930118</v>
      </c>
      <c r="M42" s="978">
        <v>-3601.1499999999996</v>
      </c>
      <c r="N42" s="611">
        <v>7.7351729300471392E-2</v>
      </c>
      <c r="O42" s="616">
        <v>4.5447740757059985E-2</v>
      </c>
      <c r="P42" s="627"/>
      <c r="Q42" s="617">
        <v>927.51599999999996</v>
      </c>
      <c r="R42" s="619">
        <v>709.25125000000003</v>
      </c>
      <c r="S42" s="681">
        <v>-218.26474999999994</v>
      </c>
      <c r="T42" s="359"/>
    </row>
    <row r="43" spans="2:20" s="266" customFormat="1" ht="16.899999999999999" customHeight="1" x14ac:dyDescent="0.25">
      <c r="B43" s="975" t="s">
        <v>55</v>
      </c>
      <c r="C43" s="979" t="s">
        <v>233</v>
      </c>
      <c r="D43" s="741">
        <v>8</v>
      </c>
      <c r="E43" s="980">
        <v>6</v>
      </c>
      <c r="F43" s="612">
        <v>0.75</v>
      </c>
      <c r="G43" s="978">
        <v>-2</v>
      </c>
      <c r="H43" s="611">
        <v>6.0606060606060608E-2</v>
      </c>
      <c r="I43" s="616">
        <v>3.5087719298245612E-2</v>
      </c>
      <c r="J43" s="741">
        <v>7176.99</v>
      </c>
      <c r="K43" s="994">
        <v>4564.58</v>
      </c>
      <c r="L43" s="612">
        <v>0.63600200083879177</v>
      </c>
      <c r="M43" s="978">
        <v>-2612.41</v>
      </c>
      <c r="N43" s="611">
        <v>5.9853693917106571E-2</v>
      </c>
      <c r="O43" s="616">
        <v>3.6561417499239669E-2</v>
      </c>
      <c r="P43" s="627"/>
      <c r="Q43" s="617">
        <v>897.12374999999997</v>
      </c>
      <c r="R43" s="619">
        <v>760.76333333333332</v>
      </c>
      <c r="S43" s="681">
        <v>-136.36041666666665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29</v>
      </c>
      <c r="E44" s="980">
        <v>34</v>
      </c>
      <c r="F44" s="612">
        <v>1.1724137931034482</v>
      </c>
      <c r="G44" s="978">
        <v>5</v>
      </c>
      <c r="H44" s="611">
        <v>0.2196969696969697</v>
      </c>
      <c r="I44" s="616">
        <v>0.19883040935672514</v>
      </c>
      <c r="J44" s="741">
        <v>16916.63</v>
      </c>
      <c r="K44" s="994">
        <v>21354.32</v>
      </c>
      <c r="L44" s="612">
        <v>1.26232707105375</v>
      </c>
      <c r="M44" s="978">
        <v>4437.6899999999987</v>
      </c>
      <c r="N44" s="611">
        <v>0.14107903092089338</v>
      </c>
      <c r="O44" s="616">
        <v>0.1710440410579645</v>
      </c>
      <c r="P44" s="627"/>
      <c r="Q44" s="617">
        <v>583.33206896551724</v>
      </c>
      <c r="R44" s="619">
        <v>628.06823529411758</v>
      </c>
      <c r="S44" s="681">
        <v>44.736166328600348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6</v>
      </c>
      <c r="E45" s="980">
        <v>2</v>
      </c>
      <c r="F45" s="797">
        <v>0.33333333333333331</v>
      </c>
      <c r="G45" s="544">
        <v>-4</v>
      </c>
      <c r="H45" s="611">
        <v>4.5454545454545456E-2</v>
      </c>
      <c r="I45" s="616">
        <v>1.1695906432748537E-2</v>
      </c>
      <c r="J45" s="741">
        <v>8763.9699999999993</v>
      </c>
      <c r="K45" s="994">
        <v>1773.83</v>
      </c>
      <c r="L45" s="612">
        <v>0.20240028206395047</v>
      </c>
      <c r="M45" s="978">
        <v>-6990.1399999999994</v>
      </c>
      <c r="N45" s="611">
        <v>7.3088575834535707E-2</v>
      </c>
      <c r="O45" s="616">
        <v>1.420804087181653E-2</v>
      </c>
      <c r="P45" s="627"/>
      <c r="Q45" s="617">
        <v>1460.6616666666666</v>
      </c>
      <c r="R45" s="619">
        <v>886.91499999999996</v>
      </c>
      <c r="S45" s="681">
        <v>-573.74666666666667</v>
      </c>
      <c r="T45" s="359"/>
    </row>
    <row r="46" spans="2:20" s="266" customFormat="1" ht="16.899999999999999" customHeight="1" x14ac:dyDescent="0.25">
      <c r="B46" s="975" t="s">
        <v>61</v>
      </c>
      <c r="C46" s="326" t="s">
        <v>177</v>
      </c>
      <c r="D46" s="741">
        <v>28</v>
      </c>
      <c r="E46" s="980">
        <v>28</v>
      </c>
      <c r="F46" s="612">
        <v>1</v>
      </c>
      <c r="G46" s="978">
        <v>0</v>
      </c>
      <c r="H46" s="611">
        <v>0.21212121212121213</v>
      </c>
      <c r="I46" s="616">
        <v>0.16374269005847952</v>
      </c>
      <c r="J46" s="741">
        <v>20622.37</v>
      </c>
      <c r="K46" s="994">
        <v>26077.75</v>
      </c>
      <c r="L46" s="612">
        <v>1.2645370052035727</v>
      </c>
      <c r="M46" s="978">
        <v>5455.380000000001</v>
      </c>
      <c r="N46" s="611">
        <v>0.17198366192865266</v>
      </c>
      <c r="O46" s="616">
        <v>0.20887781683984008</v>
      </c>
      <c r="P46" s="627"/>
      <c r="Q46" s="617">
        <v>736.5132142857143</v>
      </c>
      <c r="R46" s="619">
        <v>931.34821428571433</v>
      </c>
      <c r="S46" s="681">
        <v>194.83500000000004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4</v>
      </c>
      <c r="E47" s="980">
        <v>4</v>
      </c>
      <c r="F47" s="612">
        <v>1</v>
      </c>
      <c r="G47" s="978">
        <v>0</v>
      </c>
      <c r="H47" s="611">
        <v>3.0303030303030304E-2</v>
      </c>
      <c r="I47" s="616">
        <v>2.3391812865497075E-2</v>
      </c>
      <c r="J47" s="741">
        <v>2947.73</v>
      </c>
      <c r="K47" s="994">
        <v>2125.8000000000002</v>
      </c>
      <c r="L47" s="612">
        <v>0.72116509992434863</v>
      </c>
      <c r="M47" s="978">
        <v>-821.92999999999984</v>
      </c>
      <c r="N47" s="611">
        <v>2.4583081371197753E-2</v>
      </c>
      <c r="O47" s="616">
        <v>1.7027253618051099E-2</v>
      </c>
      <c r="P47" s="627"/>
      <c r="Q47" s="617">
        <v>736.9325</v>
      </c>
      <c r="R47" s="619">
        <v>531.45000000000005</v>
      </c>
      <c r="S47" s="681">
        <v>-205.48249999999996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47</v>
      </c>
      <c r="E48" s="980">
        <v>89</v>
      </c>
      <c r="F48" s="612">
        <v>1.8936170212765957</v>
      </c>
      <c r="G48" s="978">
        <v>42</v>
      </c>
      <c r="H48" s="611">
        <v>0.35606060606060608</v>
      </c>
      <c r="I48" s="616">
        <v>0.52046783625730997</v>
      </c>
      <c r="J48" s="741">
        <v>54206.04</v>
      </c>
      <c r="K48" s="994">
        <v>63276.62</v>
      </c>
      <c r="L48" s="612">
        <v>1.1673352268492589</v>
      </c>
      <c r="M48" s="978">
        <v>9070.5800000000017</v>
      </c>
      <c r="N48" s="611">
        <v>0.45206022672714263</v>
      </c>
      <c r="O48" s="616">
        <v>0.50683368935602813</v>
      </c>
      <c r="P48" s="627"/>
      <c r="Q48" s="617">
        <v>1153.32</v>
      </c>
      <c r="R48" s="619">
        <v>710.97325842696637</v>
      </c>
      <c r="S48" s="681">
        <v>-442.34674157303357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v>132</v>
      </c>
      <c r="E49" s="386">
        <v>171</v>
      </c>
      <c r="F49" s="613">
        <v>1.2954545454545454</v>
      </c>
      <c r="G49" s="614">
        <v>39</v>
      </c>
      <c r="H49" s="611">
        <v>1</v>
      </c>
      <c r="I49" s="616">
        <v>1</v>
      </c>
      <c r="J49" s="650">
        <v>119908.88999999998</v>
      </c>
      <c r="K49" s="594">
        <v>124846.91</v>
      </c>
      <c r="L49" s="613">
        <v>1.041181433670181</v>
      </c>
      <c r="M49" s="614">
        <v>4938.0200000000186</v>
      </c>
      <c r="N49" s="611">
        <v>1</v>
      </c>
      <c r="O49" s="616">
        <v>1</v>
      </c>
      <c r="P49" s="387"/>
      <c r="Q49" s="618">
        <v>908.40068181818174</v>
      </c>
      <c r="R49" s="620">
        <v>730.09888888888895</v>
      </c>
      <c r="S49" s="682">
        <v>-178.30179292929279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978">
        <v>3636</v>
      </c>
      <c r="E51" s="594">
        <v>5639</v>
      </c>
      <c r="F51" s="612">
        <v>1.5508800880088009</v>
      </c>
      <c r="G51" s="978">
        <v>2003</v>
      </c>
      <c r="H51" s="611"/>
      <c r="I51" s="616"/>
      <c r="J51" s="978">
        <v>3215466.9400000009</v>
      </c>
      <c r="K51" s="980">
        <v>3544612.7350000008</v>
      </c>
      <c r="L51" s="612">
        <v>1.1023632962620353</v>
      </c>
      <c r="M51" s="978">
        <v>329145.79499999993</v>
      </c>
      <c r="N51" s="611"/>
      <c r="O51" s="616"/>
      <c r="P51" s="543"/>
      <c r="Q51" s="618">
        <v>884.34184268426861</v>
      </c>
      <c r="R51" s="620">
        <v>628.58888721404514</v>
      </c>
      <c r="S51" s="682">
        <v>-255.75295547022347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76" t="s">
        <v>22</v>
      </c>
      <c r="C54" s="979" t="s">
        <v>71</v>
      </c>
      <c r="D54" s="978"/>
      <c r="E54" s="980"/>
      <c r="F54" s="612"/>
      <c r="G54" s="978"/>
      <c r="H54" s="611"/>
      <c r="I54" s="616"/>
      <c r="J54" s="978"/>
      <c r="K54" s="978"/>
      <c r="L54" s="612"/>
      <c r="M54" s="97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76" t="s">
        <v>24</v>
      </c>
      <c r="C55" s="979" t="s">
        <v>172</v>
      </c>
      <c r="D55" s="978"/>
      <c r="E55" s="980"/>
      <c r="F55" s="612"/>
      <c r="G55" s="978"/>
      <c r="H55" s="611"/>
      <c r="I55" s="616"/>
      <c r="J55" s="978"/>
      <c r="K55" s="978"/>
      <c r="L55" s="612"/>
      <c r="M55" s="97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660" priority="35" stopIfTrue="1" operator="greaterThan">
      <formula>0</formula>
    </cfRule>
  </conditionalFormatting>
  <conditionalFormatting sqref="T12:T53">
    <cfRule type="cellIs" dxfId="659" priority="33" operator="lessThan">
      <formula>1</formula>
    </cfRule>
    <cfRule type="cellIs" dxfId="658" priority="34" operator="greaterThan">
      <formula>1</formula>
    </cfRule>
  </conditionalFormatting>
  <conditionalFormatting sqref="T11">
    <cfRule type="cellIs" dxfId="657" priority="32" stopIfTrue="1" operator="greaterThan">
      <formula>0</formula>
    </cfRule>
  </conditionalFormatting>
  <conditionalFormatting sqref="T11">
    <cfRule type="cellIs" dxfId="656" priority="30" operator="lessThan">
      <formula>1</formula>
    </cfRule>
    <cfRule type="cellIs" dxfId="655" priority="31" operator="greaterThan">
      <formula>1</formula>
    </cfRule>
  </conditionalFormatting>
  <conditionalFormatting sqref="T11:T53">
    <cfRule type="cellIs" dxfId="654" priority="29" operator="lessThan">
      <formula>1</formula>
    </cfRule>
  </conditionalFormatting>
  <conditionalFormatting sqref="L43:L48 F26:F35 L51:L56 F51:F56 F11:F23 L11:L23 F43:F48">
    <cfRule type="cellIs" dxfId="653" priority="27" operator="lessThan">
      <formula>1</formula>
    </cfRule>
    <cfRule type="cellIs" dxfId="652" priority="28" operator="greaterThan">
      <formula>1</formula>
    </cfRule>
  </conditionalFormatting>
  <conditionalFormatting sqref="G11:G23 M11:M23 G43:G48 M43:M48 G26:G35 M51:M56 G51:G56">
    <cfRule type="cellIs" dxfId="651" priority="25" operator="lessThan">
      <formula>0</formula>
    </cfRule>
    <cfRule type="cellIs" dxfId="650" priority="26" operator="greaterThan">
      <formula>0</formula>
    </cfRule>
  </conditionalFormatting>
  <conditionalFormatting sqref="F49 L49">
    <cfRule type="cellIs" dxfId="649" priority="23" operator="lessThan">
      <formula>1</formula>
    </cfRule>
    <cfRule type="cellIs" dxfId="648" priority="24" operator="greaterThan">
      <formula>1</formula>
    </cfRule>
  </conditionalFormatting>
  <conditionalFormatting sqref="G49 M49">
    <cfRule type="cellIs" dxfId="647" priority="21" operator="lessThan">
      <formula>0</formula>
    </cfRule>
    <cfRule type="cellIs" dxfId="646" priority="22" operator="greaterThan">
      <formula>0</formula>
    </cfRule>
  </conditionalFormatting>
  <conditionalFormatting sqref="L25:L35">
    <cfRule type="cellIs" dxfId="645" priority="19" operator="lessThan">
      <formula>1</formula>
    </cfRule>
    <cfRule type="cellIs" dxfId="644" priority="20" operator="greaterThan">
      <formula>1</formula>
    </cfRule>
  </conditionalFormatting>
  <conditionalFormatting sqref="M25:M35">
    <cfRule type="cellIs" dxfId="643" priority="17" operator="lessThan">
      <formula>0</formula>
    </cfRule>
    <cfRule type="cellIs" dxfId="642" priority="18" operator="greaterThan">
      <formula>0</formula>
    </cfRule>
  </conditionalFormatting>
  <conditionalFormatting sqref="F25:F35">
    <cfRule type="cellIs" dxfId="641" priority="15" operator="lessThan">
      <formula>1</formula>
    </cfRule>
    <cfRule type="cellIs" dxfId="640" priority="16" operator="greaterThan">
      <formula>1</formula>
    </cfRule>
  </conditionalFormatting>
  <conditionalFormatting sqref="G25:G35">
    <cfRule type="cellIs" dxfId="639" priority="13" operator="lessThan">
      <formula>0</formula>
    </cfRule>
    <cfRule type="cellIs" dxfId="638" priority="14" operator="greaterThan">
      <formula>0</formula>
    </cfRule>
  </conditionalFormatting>
  <conditionalFormatting sqref="S11:S23">
    <cfRule type="cellIs" dxfId="637" priority="12" operator="lessThan">
      <formula>0</formula>
    </cfRule>
  </conditionalFormatting>
  <conditionalFormatting sqref="S25:S35">
    <cfRule type="cellIs" dxfId="636" priority="11" operator="lessThan">
      <formula>0</formula>
    </cfRule>
  </conditionalFormatting>
  <conditionalFormatting sqref="F42:F49">
    <cfRule type="cellIs" dxfId="635" priority="9" operator="lessThan">
      <formula>1</formula>
    </cfRule>
    <cfRule type="cellIs" dxfId="634" priority="10" operator="greaterThan">
      <formula>1</formula>
    </cfRule>
  </conditionalFormatting>
  <conditionalFormatting sqref="G42:G49">
    <cfRule type="cellIs" dxfId="633" priority="7" operator="lessThan">
      <formula>0</formula>
    </cfRule>
    <cfRule type="cellIs" dxfId="632" priority="8" operator="greaterThan">
      <formula>0</formula>
    </cfRule>
  </conditionalFormatting>
  <conditionalFormatting sqref="L42:L49">
    <cfRule type="cellIs" dxfId="631" priority="5" operator="lessThan">
      <formula>1</formula>
    </cfRule>
    <cfRule type="cellIs" dxfId="630" priority="6" operator="greaterThan">
      <formula>1</formula>
    </cfRule>
  </conditionalFormatting>
  <conditionalFormatting sqref="M42:M49">
    <cfRule type="cellIs" dxfId="629" priority="3" operator="lessThan">
      <formula>0</formula>
    </cfRule>
    <cfRule type="cellIs" dxfId="628" priority="4" operator="greaterThan">
      <formula>0</formula>
    </cfRule>
  </conditionalFormatting>
  <conditionalFormatting sqref="S42:S49">
    <cfRule type="cellIs" dxfId="627" priority="2" operator="lessThan">
      <formula>0</formula>
    </cfRule>
  </conditionalFormatting>
  <conditionalFormatting sqref="S51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16" zoomScale="120" zoomScaleNormal="120" workbookViewId="0">
      <selection activeCell="G12" sqref="G1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246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303</v>
      </c>
      <c r="C6" s="1020"/>
      <c r="D6" s="1020"/>
      <c r="E6" s="1020"/>
      <c r="F6" s="1215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">
        <v>345</v>
      </c>
      <c r="G8" s="1098" t="s">
        <v>349</v>
      </c>
      <c r="H8" s="1054" t="s">
        <v>227</v>
      </c>
      <c r="I8" s="1055"/>
      <c r="J8" s="1054" t="s">
        <v>228</v>
      </c>
      <c r="K8" s="1055"/>
      <c r="L8" s="1098" t="s">
        <v>345</v>
      </c>
      <c r="M8" s="1098" t="s">
        <v>349</v>
      </c>
      <c r="N8" s="1054" t="s">
        <v>227</v>
      </c>
      <c r="O8" s="1055"/>
      <c r="P8" s="347"/>
      <c r="Q8" s="1054"/>
      <c r="R8" s="1055"/>
      <c r="S8" s="1098" t="s">
        <v>349</v>
      </c>
      <c r="T8" s="1018"/>
    </row>
    <row r="9" spans="2:26" ht="16.149999999999999" customHeight="1" x14ac:dyDescent="0.25">
      <c r="B9" s="1007"/>
      <c r="C9" s="1010"/>
      <c r="D9" s="372" t="s">
        <v>346</v>
      </c>
      <c r="E9" s="372" t="s">
        <v>347</v>
      </c>
      <c r="F9" s="1019"/>
      <c r="G9" s="1019"/>
      <c r="H9" s="713" t="s">
        <v>346</v>
      </c>
      <c r="I9" s="713" t="s">
        <v>347</v>
      </c>
      <c r="J9" s="771" t="s">
        <v>346</v>
      </c>
      <c r="K9" s="771" t="s">
        <v>347</v>
      </c>
      <c r="L9" s="1019"/>
      <c r="M9" s="1019"/>
      <c r="N9" s="713" t="s">
        <v>346</v>
      </c>
      <c r="O9" s="713" t="s">
        <v>347</v>
      </c>
      <c r="P9" s="765"/>
      <c r="Q9" s="713" t="s">
        <v>346</v>
      </c>
      <c r="R9" s="713" t="s">
        <v>347</v>
      </c>
      <c r="S9" s="1019"/>
      <c r="T9" s="1019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165</v>
      </c>
      <c r="D11" s="741">
        <v>530</v>
      </c>
      <c r="E11" s="735">
        <v>1710</v>
      </c>
      <c r="F11" s="612">
        <v>3.2264150943396226</v>
      </c>
      <c r="G11" s="734">
        <v>1180</v>
      </c>
      <c r="H11" s="611">
        <v>0.13838120104438642</v>
      </c>
      <c r="I11" s="616">
        <v>0.24829388703354147</v>
      </c>
      <c r="J11" s="741">
        <v>494824.09</v>
      </c>
      <c r="K11" s="735">
        <v>748738.45</v>
      </c>
      <c r="L11" s="612">
        <v>1.5131406597443546</v>
      </c>
      <c r="M11" s="734">
        <v>253914.35999999993</v>
      </c>
      <c r="N11" s="611">
        <v>0.15273710126904369</v>
      </c>
      <c r="O11" s="616">
        <v>0.21047366774764745</v>
      </c>
      <c r="P11" s="543"/>
      <c r="Q11" s="617">
        <v>933.6303584905661</v>
      </c>
      <c r="R11" s="619">
        <v>437.85874269005848</v>
      </c>
      <c r="S11" s="681">
        <v>-495.77161580050762</v>
      </c>
      <c r="T11" s="796"/>
    </row>
    <row r="12" spans="2:26" ht="16.899999999999999" customHeight="1" x14ac:dyDescent="0.3">
      <c r="B12" s="288" t="s">
        <v>55</v>
      </c>
      <c r="C12" s="731" t="s">
        <v>166</v>
      </c>
      <c r="D12" s="741">
        <v>978</v>
      </c>
      <c r="E12" s="735">
        <v>1115</v>
      </c>
      <c r="F12" s="612">
        <v>1.140081799591002</v>
      </c>
      <c r="G12" s="734">
        <v>137</v>
      </c>
      <c r="H12" s="611">
        <v>0.25535248041775455</v>
      </c>
      <c r="I12" s="616">
        <v>0.1618992304341513</v>
      </c>
      <c r="J12" s="741">
        <v>842762.06</v>
      </c>
      <c r="K12" s="735">
        <v>678899.7899999998</v>
      </c>
      <c r="L12" s="612">
        <v>0.80556520306573809</v>
      </c>
      <c r="M12" s="734">
        <v>-163862.27000000025</v>
      </c>
      <c r="N12" s="611">
        <v>0.26013493826448075</v>
      </c>
      <c r="O12" s="616">
        <v>0.19084171359759552</v>
      </c>
      <c r="P12" s="543"/>
      <c r="Q12" s="617">
        <v>861.71989775051134</v>
      </c>
      <c r="R12" s="619">
        <v>608.8787354260088</v>
      </c>
      <c r="S12" s="681">
        <v>-252.84116232450253</v>
      </c>
      <c r="T12" s="796"/>
    </row>
    <row r="13" spans="2:26" ht="16.899999999999999" customHeight="1" x14ac:dyDescent="0.3">
      <c r="B13" s="288" t="s">
        <v>57</v>
      </c>
      <c r="C13" s="731" t="s">
        <v>169</v>
      </c>
      <c r="D13" s="741">
        <v>461</v>
      </c>
      <c r="E13" s="735">
        <v>734</v>
      </c>
      <c r="F13" s="612">
        <v>1.5921908893709327</v>
      </c>
      <c r="G13" s="734">
        <v>273</v>
      </c>
      <c r="H13" s="611">
        <v>0.12036553524804178</v>
      </c>
      <c r="I13" s="616">
        <v>0.10657760998983593</v>
      </c>
      <c r="J13" s="741">
        <v>452390.24000000005</v>
      </c>
      <c r="K13" s="735">
        <v>495621.8</v>
      </c>
      <c r="L13" s="612">
        <v>1.0955625391034076</v>
      </c>
      <c r="M13" s="734">
        <v>43231.559999999939</v>
      </c>
      <c r="N13" s="611">
        <v>0.1396390662791033</v>
      </c>
      <c r="O13" s="616">
        <v>0.13932146540850276</v>
      </c>
      <c r="P13" s="543"/>
      <c r="Q13" s="617">
        <v>981.32373101952294</v>
      </c>
      <c r="R13" s="619">
        <v>675.2340599455041</v>
      </c>
      <c r="S13" s="681">
        <v>-306.08967107401884</v>
      </c>
      <c r="T13" s="796"/>
    </row>
    <row r="14" spans="2:26" s="269" customFormat="1" ht="16.899999999999999" customHeight="1" x14ac:dyDescent="0.3">
      <c r="B14" s="288" t="s">
        <v>59</v>
      </c>
      <c r="C14" s="731" t="s">
        <v>341</v>
      </c>
      <c r="D14" s="741">
        <v>488</v>
      </c>
      <c r="E14" s="735">
        <v>611</v>
      </c>
      <c r="F14" s="612">
        <v>1.2520491803278688</v>
      </c>
      <c r="G14" s="734">
        <v>123</v>
      </c>
      <c r="H14" s="611">
        <v>0.12741514360313316</v>
      </c>
      <c r="I14" s="616">
        <v>8.8717874255844348E-2</v>
      </c>
      <c r="J14" s="741">
        <v>366822.37</v>
      </c>
      <c r="K14" s="735">
        <v>429454.79999999981</v>
      </c>
      <c r="L14" s="612">
        <v>1.1707432128525854</v>
      </c>
      <c r="M14" s="734">
        <v>62632.429999999818</v>
      </c>
      <c r="N14" s="611">
        <v>0.1396390662791033</v>
      </c>
      <c r="O14" s="616">
        <v>0.12072163101525285</v>
      </c>
      <c r="P14" s="543"/>
      <c r="Q14" s="617">
        <v>751.68518442622951</v>
      </c>
      <c r="R14" s="619">
        <v>702.87201309328941</v>
      </c>
      <c r="S14" s="681">
        <v>-48.813171332940101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422</v>
      </c>
      <c r="E15" s="735">
        <v>482</v>
      </c>
      <c r="F15" s="612">
        <v>1.1421800947867298</v>
      </c>
      <c r="G15" s="734">
        <v>60</v>
      </c>
      <c r="H15" s="611">
        <v>0.11018276762402089</v>
      </c>
      <c r="I15" s="616">
        <v>6.9986931900682448E-2</v>
      </c>
      <c r="J15" s="741">
        <v>327496.50000000006</v>
      </c>
      <c r="K15" s="735">
        <v>353423.55</v>
      </c>
      <c r="L15" s="612">
        <v>1.0791674109494298</v>
      </c>
      <c r="M15" s="734">
        <v>25927.04999999993</v>
      </c>
      <c r="N15" s="611">
        <v>0.10108817880260715</v>
      </c>
      <c r="O15" s="616">
        <v>9.9348912610129833E-2</v>
      </c>
      <c r="P15" s="543"/>
      <c r="Q15" s="617">
        <v>776.05805687203804</v>
      </c>
      <c r="R15" s="619">
        <v>733.24387966804977</v>
      </c>
      <c r="S15" s="681">
        <v>-42.814177203988265</v>
      </c>
      <c r="T15" s="796"/>
    </row>
    <row r="16" spans="2:26" s="269" customFormat="1" ht="16.899999999999999" customHeight="1" x14ac:dyDescent="0.3">
      <c r="B16" s="288" t="s">
        <v>63</v>
      </c>
      <c r="C16" s="991" t="s">
        <v>54</v>
      </c>
      <c r="D16" s="741">
        <v>278</v>
      </c>
      <c r="E16" s="735">
        <v>1157</v>
      </c>
      <c r="F16" s="612">
        <v>4.1618705035971226</v>
      </c>
      <c r="G16" s="734">
        <v>879</v>
      </c>
      <c r="H16" s="611">
        <v>7.2584856396866834E-2</v>
      </c>
      <c r="I16" s="616">
        <v>0.16799767678234354</v>
      </c>
      <c r="J16" s="741">
        <v>223892.28999999998</v>
      </c>
      <c r="K16" s="735">
        <v>300376.45500000159</v>
      </c>
      <c r="L16" s="612">
        <v>1.3416114284239158</v>
      </c>
      <c r="M16" s="734">
        <v>76484.165000001609</v>
      </c>
      <c r="N16" s="611">
        <v>6.9108719769662166E-2</v>
      </c>
      <c r="O16" s="616">
        <v>8.4437141152409786E-2</v>
      </c>
      <c r="P16" s="543"/>
      <c r="Q16" s="617">
        <v>805.36794964028775</v>
      </c>
      <c r="R16" s="619">
        <v>259.61664217804804</v>
      </c>
      <c r="S16" s="681">
        <v>-545.75130746223977</v>
      </c>
      <c r="T16" s="796"/>
    </row>
    <row r="17" spans="2:26" s="269" customFormat="1" ht="16.899999999999999" customHeight="1" x14ac:dyDescent="0.3">
      <c r="B17" s="288" t="s">
        <v>65</v>
      </c>
      <c r="C17" s="993" t="s">
        <v>171</v>
      </c>
      <c r="D17" s="741">
        <v>320</v>
      </c>
      <c r="E17" s="735">
        <v>313</v>
      </c>
      <c r="F17" s="612">
        <v>0.97812500000000002</v>
      </c>
      <c r="G17" s="734">
        <v>-7</v>
      </c>
      <c r="H17" s="611">
        <v>8.3550913838120106E-2</v>
      </c>
      <c r="I17" s="616">
        <v>4.5447945404385071E-2</v>
      </c>
      <c r="J17" s="741">
        <v>221271.7</v>
      </c>
      <c r="K17" s="735">
        <v>220274.30000000002</v>
      </c>
      <c r="L17" s="612">
        <v>0.99549241950055067</v>
      </c>
      <c r="M17" s="734">
        <v>-997.39999999999418</v>
      </c>
      <c r="N17" s="611">
        <v>6.8299823581494293E-2</v>
      </c>
      <c r="O17" s="616">
        <v>6.192007346697051E-2</v>
      </c>
      <c r="P17" s="543"/>
      <c r="Q17" s="617">
        <v>691.47406250000006</v>
      </c>
      <c r="R17" s="619">
        <v>703.75175718849846</v>
      </c>
      <c r="S17" s="681">
        <v>12.2776946884984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85</v>
      </c>
      <c r="E18" s="735">
        <v>562</v>
      </c>
      <c r="F18" s="612">
        <v>6.6117647058823525</v>
      </c>
      <c r="G18" s="734">
        <v>477</v>
      </c>
      <c r="H18" s="611">
        <v>2.2193211488250653E-2</v>
      </c>
      <c r="I18" s="616">
        <v>8.1603020182953387E-2</v>
      </c>
      <c r="J18" s="741">
        <v>98456.05</v>
      </c>
      <c r="K18" s="735">
        <v>218544.22000000023</v>
      </c>
      <c r="L18" s="612">
        <v>2.2197134660592237</v>
      </c>
      <c r="M18" s="734">
        <v>120088.17000000023</v>
      </c>
      <c r="N18" s="611">
        <v>3.0390379092901536E-2</v>
      </c>
      <c r="O18" s="616">
        <v>6.1433740378163855E-2</v>
      </c>
      <c r="P18" s="543"/>
      <c r="Q18" s="617">
        <v>1158.3064705882352</v>
      </c>
      <c r="R18" s="619">
        <v>388.86871886121037</v>
      </c>
      <c r="S18" s="681">
        <v>-769.43775172702487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35</v>
      </c>
      <c r="E19" s="735">
        <v>129</v>
      </c>
      <c r="F19" s="612">
        <v>3.6857142857142855</v>
      </c>
      <c r="G19" s="734">
        <v>94</v>
      </c>
      <c r="H19" s="611">
        <v>9.138381201044387E-3</v>
      </c>
      <c r="I19" s="616">
        <v>1.87309423551619E-2</v>
      </c>
      <c r="J19" s="741">
        <v>29254.370000000006</v>
      </c>
      <c r="K19" s="735">
        <v>58802.390000000021</v>
      </c>
      <c r="L19" s="612">
        <v>2.0100378165723618</v>
      </c>
      <c r="M19" s="734">
        <v>29548.020000000015</v>
      </c>
      <c r="N19" s="611">
        <v>9.0299315727576518E-3</v>
      </c>
      <c r="O19" s="616">
        <v>1.6529610167111883E-2</v>
      </c>
      <c r="P19" s="543"/>
      <c r="Q19" s="617">
        <v>835.83914285714309</v>
      </c>
      <c r="R19" s="619">
        <v>455.8324806201552</v>
      </c>
      <c r="S19" s="681">
        <v>-380.00666223698789</v>
      </c>
      <c r="T19" s="796"/>
    </row>
    <row r="20" spans="2:26" s="269" customFormat="1" ht="16.899999999999999" customHeight="1" x14ac:dyDescent="0.3">
      <c r="B20" s="288" t="s">
        <v>22</v>
      </c>
      <c r="C20" s="731" t="s">
        <v>71</v>
      </c>
      <c r="D20" s="741">
        <v>193</v>
      </c>
      <c r="E20" s="735">
        <v>41</v>
      </c>
      <c r="F20" s="612">
        <v>0.21243523316062177</v>
      </c>
      <c r="G20" s="734">
        <v>-152</v>
      </c>
      <c r="H20" s="611">
        <v>5.0391644908616189E-2</v>
      </c>
      <c r="I20" s="616">
        <v>5.9532452446638597E-3</v>
      </c>
      <c r="J20" s="741">
        <v>138500.1</v>
      </c>
      <c r="K20" s="735">
        <v>36735.4</v>
      </c>
      <c r="L20" s="612">
        <v>0.26523735361923928</v>
      </c>
      <c r="M20" s="734">
        <v>-101764.70000000001</v>
      </c>
      <c r="N20" s="611">
        <v>4.2750755727096225E-2</v>
      </c>
      <c r="O20" s="616">
        <v>1.0326482330614822E-2</v>
      </c>
      <c r="P20" s="543"/>
      <c r="Q20" s="617">
        <v>717.61709844559584</v>
      </c>
      <c r="R20" s="619"/>
      <c r="S20" s="681"/>
      <c r="T20" s="796"/>
    </row>
    <row r="21" spans="2:26" s="274" customFormat="1" ht="16.899999999999999" customHeight="1" x14ac:dyDescent="0.3">
      <c r="B21" s="288" t="s">
        <v>24</v>
      </c>
      <c r="C21" s="731" t="s">
        <v>163</v>
      </c>
      <c r="D21" s="741">
        <v>18</v>
      </c>
      <c r="E21" s="735">
        <v>33</v>
      </c>
      <c r="F21" s="612">
        <v>1.8333333333333333</v>
      </c>
      <c r="G21" s="734">
        <v>15</v>
      </c>
      <c r="H21" s="611">
        <v>4.6997389033942563E-3</v>
      </c>
      <c r="I21" s="616">
        <v>4.7916364164367646E-3</v>
      </c>
      <c r="J21" s="741">
        <v>19661.87</v>
      </c>
      <c r="K21" s="735">
        <v>16526.11</v>
      </c>
      <c r="L21" s="612">
        <v>0.84051567831544005</v>
      </c>
      <c r="M21" s="734">
        <v>-3135.7599999999984</v>
      </c>
      <c r="N21" s="611">
        <v>6.0690194556388142E-3</v>
      </c>
      <c r="O21" s="616">
        <v>4.6455621256008351E-3</v>
      </c>
      <c r="P21" s="543"/>
      <c r="Q21" s="617">
        <v>1092.326111111111</v>
      </c>
      <c r="R21" s="619">
        <v>500.79121212121214</v>
      </c>
      <c r="S21" s="681">
        <v>-591.53489898989892</v>
      </c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22</v>
      </c>
      <c r="E22" s="735">
        <v>0</v>
      </c>
      <c r="F22" s="612">
        <v>0</v>
      </c>
      <c r="G22" s="734">
        <v>-22</v>
      </c>
      <c r="H22" s="611">
        <v>5.7441253263707569E-3</v>
      </c>
      <c r="I22" s="616">
        <v>0</v>
      </c>
      <c r="J22" s="741">
        <v>24379.51</v>
      </c>
      <c r="K22" s="735">
        <v>0</v>
      </c>
      <c r="L22" s="612">
        <v>0</v>
      </c>
      <c r="M22" s="734">
        <v>-24379.51</v>
      </c>
      <c r="N22" s="611">
        <v>7.5252110053082959E-3</v>
      </c>
      <c r="O22" s="616">
        <v>0</v>
      </c>
      <c r="P22" s="543"/>
      <c r="Q22" s="617">
        <v>1108.1595454545454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v>3830</v>
      </c>
      <c r="E23" s="651">
        <v>6887</v>
      </c>
      <c r="F23" s="613">
        <v>1.7981723237597911</v>
      </c>
      <c r="G23" s="614">
        <v>3057</v>
      </c>
      <c r="H23" s="611">
        <v>1</v>
      </c>
      <c r="I23" s="616">
        <v>1</v>
      </c>
      <c r="J23" s="650">
        <v>3239711.1500000004</v>
      </c>
      <c r="K23" s="651">
        <v>3557397.2650000011</v>
      </c>
      <c r="L23" s="613">
        <v>1.098060012232881</v>
      </c>
      <c r="M23" s="614">
        <v>317686.11500000069</v>
      </c>
      <c r="N23" s="611">
        <v>1</v>
      </c>
      <c r="O23" s="616">
        <v>1</v>
      </c>
      <c r="P23" s="387"/>
      <c r="Q23" s="618">
        <v>845.87758485639699</v>
      </c>
      <c r="R23" s="620">
        <v>516.5380085668653</v>
      </c>
      <c r="S23" s="682">
        <v>-329.33957628953169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122</v>
      </c>
      <c r="E25" s="735">
        <v>169</v>
      </c>
      <c r="F25" s="612">
        <v>1.3852459016393444</v>
      </c>
      <c r="G25" s="734">
        <v>47</v>
      </c>
      <c r="H25" s="611">
        <v>0.34659090909090912</v>
      </c>
      <c r="I25" s="616">
        <v>0.3595744680851064</v>
      </c>
      <c r="J25" s="741">
        <v>110669.00999999998</v>
      </c>
      <c r="K25" s="735">
        <v>144137.25</v>
      </c>
      <c r="L25" s="612">
        <v>1.3024174518232343</v>
      </c>
      <c r="M25" s="734">
        <v>33468.24000000002</v>
      </c>
      <c r="N25" s="611">
        <v>0.37629021316740552</v>
      </c>
      <c r="O25" s="616">
        <v>0.38592836150444576</v>
      </c>
      <c r="P25" s="543"/>
      <c r="Q25" s="617">
        <v>907.12303278688512</v>
      </c>
      <c r="R25" s="619">
        <v>852.88313609467457</v>
      </c>
      <c r="S25" s="681">
        <v>-54.23989669221055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144</v>
      </c>
      <c r="E26" s="735">
        <v>158</v>
      </c>
      <c r="F26" s="612">
        <v>1.0972222222222223</v>
      </c>
      <c r="G26" s="734">
        <v>14</v>
      </c>
      <c r="H26" s="611">
        <v>0.40909090909090912</v>
      </c>
      <c r="I26" s="616">
        <v>0.33617021276595743</v>
      </c>
      <c r="J26" s="741">
        <v>100129.43</v>
      </c>
      <c r="K26" s="735">
        <v>107370.84</v>
      </c>
      <c r="L26" s="612">
        <v>1.0723204955825676</v>
      </c>
      <c r="M26" s="734">
        <v>7241.4100000000035</v>
      </c>
      <c r="N26" s="611">
        <v>0.3404541574830281</v>
      </c>
      <c r="O26" s="616">
        <v>0.28748607562969325</v>
      </c>
      <c r="P26" s="543"/>
      <c r="Q26" s="617">
        <v>695.34326388888883</v>
      </c>
      <c r="R26" s="619">
        <v>679.56227848101264</v>
      </c>
      <c r="S26" s="681">
        <v>-15.780985407876187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26</v>
      </c>
      <c r="E27" s="735">
        <v>64</v>
      </c>
      <c r="F27" s="612">
        <v>2.4615384615384617</v>
      </c>
      <c r="G27" s="734">
        <v>38</v>
      </c>
      <c r="H27" s="611">
        <v>7.3863636363636367E-2</v>
      </c>
      <c r="I27" s="616">
        <v>0.13617021276595745</v>
      </c>
      <c r="J27" s="741">
        <v>31032.060000000005</v>
      </c>
      <c r="K27" s="735">
        <v>65390.7</v>
      </c>
      <c r="L27" s="612">
        <v>2.1071981686036954</v>
      </c>
      <c r="M27" s="734">
        <v>34358.639999999992</v>
      </c>
      <c r="N27" s="611">
        <v>0.1055133724646468</v>
      </c>
      <c r="O27" s="616">
        <v>0.17508399604286026</v>
      </c>
      <c r="P27" s="543"/>
      <c r="Q27" s="617">
        <v>1193.5407692307695</v>
      </c>
      <c r="R27" s="619">
        <v>1021.7296875</v>
      </c>
      <c r="S27" s="681">
        <v>-171.8110817307695</v>
      </c>
      <c r="T27" s="359"/>
    </row>
    <row r="28" spans="2:26" s="266" customFormat="1" ht="16.899999999999999" customHeight="1" x14ac:dyDescent="0.3">
      <c r="B28" s="288" t="s">
        <v>59</v>
      </c>
      <c r="C28" s="731" t="s">
        <v>165</v>
      </c>
      <c r="D28" s="741">
        <v>22</v>
      </c>
      <c r="E28" s="735">
        <v>31</v>
      </c>
      <c r="F28" s="612">
        <v>1.4090909090909092</v>
      </c>
      <c r="G28" s="734">
        <v>9</v>
      </c>
      <c r="H28" s="611">
        <v>6.25E-2</v>
      </c>
      <c r="I28" s="616">
        <v>6.5957446808510636E-2</v>
      </c>
      <c r="J28" s="741">
        <v>17069.34</v>
      </c>
      <c r="K28" s="735">
        <v>27356.12</v>
      </c>
      <c r="L28" s="612">
        <v>1.6026466166823086</v>
      </c>
      <c r="M28" s="734">
        <v>10286.779999999999</v>
      </c>
      <c r="N28" s="611">
        <v>5.8038158895854612E-2</v>
      </c>
      <c r="O28" s="616">
        <v>7.3246177297811618E-2</v>
      </c>
      <c r="P28" s="543"/>
      <c r="Q28" s="617">
        <v>775.87909090909091</v>
      </c>
      <c r="R28" s="619">
        <v>882.45548387096767</v>
      </c>
      <c r="S28" s="681">
        <v>106.57639296187676</v>
      </c>
      <c r="T28" s="359"/>
    </row>
    <row r="29" spans="2:26" s="266" customFormat="1" ht="16.899999999999999" customHeight="1" x14ac:dyDescent="0.3">
      <c r="B29" s="288" t="s">
        <v>61</v>
      </c>
      <c r="C29" s="731" t="s">
        <v>341</v>
      </c>
      <c r="D29" s="741">
        <v>14</v>
      </c>
      <c r="E29" s="735">
        <v>23</v>
      </c>
      <c r="F29" s="612">
        <v>1.6428571428571428</v>
      </c>
      <c r="G29" s="734">
        <v>9</v>
      </c>
      <c r="H29" s="611">
        <v>3.9772727272727272E-2</v>
      </c>
      <c r="I29" s="616">
        <v>4.8936170212765959E-2</v>
      </c>
      <c r="J29" s="741">
        <v>12335.470000000001</v>
      </c>
      <c r="K29" s="735">
        <v>15935.849999999984</v>
      </c>
      <c r="L29" s="612">
        <v>1.2918721378269318</v>
      </c>
      <c r="M29" s="734">
        <v>3600.3799999999828</v>
      </c>
      <c r="N29" s="611">
        <v>4.1942334496532833E-2</v>
      </c>
      <c r="O29" s="616">
        <v>4.2668335074247742E-2</v>
      </c>
      <c r="P29" s="543"/>
      <c r="Q29" s="617">
        <v>881.10500000000013</v>
      </c>
      <c r="R29" s="619">
        <v>692.86304347826012</v>
      </c>
      <c r="S29" s="681">
        <v>-188.24195652174001</v>
      </c>
      <c r="T29" s="359"/>
    </row>
    <row r="30" spans="2:26" s="266" customFormat="1" ht="16.899999999999999" customHeight="1" x14ac:dyDescent="0.3">
      <c r="B30" s="288" t="s">
        <v>63</v>
      </c>
      <c r="C30" s="731" t="s">
        <v>169</v>
      </c>
      <c r="D30" s="741">
        <v>20</v>
      </c>
      <c r="E30" s="735">
        <v>23</v>
      </c>
      <c r="F30" s="612">
        <v>1.1499999999999999</v>
      </c>
      <c r="G30" s="734">
        <v>3</v>
      </c>
      <c r="H30" s="611">
        <v>5.6818181818181816E-2</v>
      </c>
      <c r="I30" s="616">
        <v>4.8936170212765959E-2</v>
      </c>
      <c r="J30" s="741">
        <v>18680.900000000001</v>
      </c>
      <c r="K30" s="735">
        <v>7858.5</v>
      </c>
      <c r="L30" s="612">
        <v>0.42067031031695473</v>
      </c>
      <c r="M30" s="734">
        <v>-10822.400000000001</v>
      </c>
      <c r="N30" s="611">
        <v>6.3517689759391427E-2</v>
      </c>
      <c r="O30" s="616">
        <v>2.104118143562949E-2</v>
      </c>
      <c r="P30" s="543"/>
      <c r="Q30" s="617">
        <v>934.04500000000007</v>
      </c>
      <c r="R30" s="619">
        <v>341.67391304347825</v>
      </c>
      <c r="S30" s="681">
        <v>-592.37108695652182</v>
      </c>
      <c r="T30" s="359"/>
    </row>
    <row r="31" spans="2:26" s="266" customFormat="1" ht="16.899999999999999" customHeight="1" x14ac:dyDescent="0.3">
      <c r="B31" s="288" t="s">
        <v>65</v>
      </c>
      <c r="C31" s="731" t="s">
        <v>163</v>
      </c>
      <c r="D31" s="741">
        <v>2</v>
      </c>
      <c r="E31" s="735">
        <v>2</v>
      </c>
      <c r="F31" s="612">
        <v>1</v>
      </c>
      <c r="G31" s="734">
        <v>0</v>
      </c>
      <c r="H31" s="611">
        <v>5.681818181818182E-3</v>
      </c>
      <c r="I31" s="616">
        <v>4.2553191489361703E-3</v>
      </c>
      <c r="J31" s="741">
        <v>2272.89</v>
      </c>
      <c r="K31" s="735">
        <v>5432.62</v>
      </c>
      <c r="L31" s="612">
        <v>2.39018166299293</v>
      </c>
      <c r="M31" s="734">
        <v>3159.73</v>
      </c>
      <c r="N31" s="611">
        <v>7.7281459606990651E-3</v>
      </c>
      <c r="O31" s="616">
        <v>1.4545873015312016E-2</v>
      </c>
      <c r="P31" s="543"/>
      <c r="Q31" s="617">
        <v>1136.4449999999999</v>
      </c>
      <c r="R31" s="619">
        <v>2716.31</v>
      </c>
      <c r="S31" s="681">
        <v>1579.865</v>
      </c>
      <c r="T31" s="359"/>
    </row>
    <row r="32" spans="2:26" s="266" customFormat="1" ht="16.899999999999999" customHeight="1" x14ac:dyDescent="0.3">
      <c r="B32" s="288" t="s">
        <v>66</v>
      </c>
      <c r="C32" s="731" t="s">
        <v>172</v>
      </c>
      <c r="D32" s="741">
        <v>2</v>
      </c>
      <c r="E32" s="735">
        <v>0</v>
      </c>
      <c r="F32" s="612">
        <v>0</v>
      </c>
      <c r="G32" s="734">
        <v>-2</v>
      </c>
      <c r="H32" s="611">
        <v>5.681818181818182E-3</v>
      </c>
      <c r="I32" s="616">
        <v>0</v>
      </c>
      <c r="J32" s="741">
        <v>1916.37</v>
      </c>
      <c r="K32" s="735">
        <v>0</v>
      </c>
      <c r="L32" s="612">
        <v>0</v>
      </c>
      <c r="M32" s="734">
        <v>-1916.37</v>
      </c>
      <c r="N32" s="611">
        <v>6.5159277724416344E-3</v>
      </c>
      <c r="O32" s="616">
        <v>0</v>
      </c>
      <c r="P32" s="543"/>
      <c r="Q32" s="617">
        <v>958.18499999999995</v>
      </c>
      <c r="R32" s="619"/>
      <c r="S32" s="681"/>
      <c r="T32" s="359"/>
    </row>
    <row r="33" spans="2:20" s="266" customFormat="1" ht="16.899999999999999" customHeight="1" x14ac:dyDescent="0.3">
      <c r="B33" s="288" t="s">
        <v>67</v>
      </c>
      <c r="C33" s="731" t="s">
        <v>71</v>
      </c>
      <c r="D33" s="741">
        <v>0</v>
      </c>
      <c r="E33" s="735">
        <v>0</v>
      </c>
      <c r="F33" s="612" t="s">
        <v>348</v>
      </c>
      <c r="G33" s="734">
        <v>0</v>
      </c>
      <c r="H33" s="611">
        <v>0</v>
      </c>
      <c r="I33" s="616">
        <v>0</v>
      </c>
      <c r="J33" s="741">
        <v>0</v>
      </c>
      <c r="K33" s="735">
        <v>0</v>
      </c>
      <c r="L33" s="612" t="s">
        <v>348</v>
      </c>
      <c r="M33" s="734">
        <v>0</v>
      </c>
      <c r="N33" s="611">
        <v>0</v>
      </c>
      <c r="O33" s="616">
        <v>0</v>
      </c>
      <c r="P33" s="543"/>
      <c r="Q33" s="617" t="s">
        <v>348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164</v>
      </c>
      <c r="D34" s="741">
        <v>0</v>
      </c>
      <c r="E34" s="735">
        <v>0</v>
      </c>
      <c r="F34" s="612" t="s">
        <v>348</v>
      </c>
      <c r="G34" s="734">
        <v>0</v>
      </c>
      <c r="H34" s="611">
        <v>0</v>
      </c>
      <c r="I34" s="616">
        <v>0</v>
      </c>
      <c r="J34" s="741">
        <v>0</v>
      </c>
      <c r="K34" s="735">
        <v>0</v>
      </c>
      <c r="L34" s="612" t="s">
        <v>348</v>
      </c>
      <c r="M34" s="734">
        <v>0</v>
      </c>
      <c r="N34" s="611">
        <v>0</v>
      </c>
      <c r="O34" s="616">
        <v>0</v>
      </c>
      <c r="P34" s="543"/>
      <c r="Q34" s="617" t="s">
        <v>348</v>
      </c>
      <c r="R34" s="619" t="s">
        <v>348</v>
      </c>
      <c r="S34" s="681" t="s">
        <v>348</v>
      </c>
      <c r="T34" s="359"/>
    </row>
    <row r="35" spans="2:20" s="266" customFormat="1" ht="24.75" customHeight="1" x14ac:dyDescent="0.25">
      <c r="B35" s="1196" t="s">
        <v>308</v>
      </c>
      <c r="C35" s="1196"/>
      <c r="D35" s="650">
        <v>352</v>
      </c>
      <c r="E35" s="651">
        <v>470</v>
      </c>
      <c r="F35" s="613">
        <v>1.3352272727272727</v>
      </c>
      <c r="G35" s="614">
        <v>118</v>
      </c>
      <c r="H35" s="611">
        <v>1</v>
      </c>
      <c r="I35" s="616">
        <v>1</v>
      </c>
      <c r="J35" s="650">
        <v>294105.46999999997</v>
      </c>
      <c r="K35" s="594">
        <v>373481.87999999995</v>
      </c>
      <c r="L35" s="613">
        <v>1.2698909680258581</v>
      </c>
      <c r="M35" s="614">
        <v>79376.409999999974</v>
      </c>
      <c r="N35" s="611">
        <v>1</v>
      </c>
      <c r="O35" s="616">
        <v>1</v>
      </c>
      <c r="P35" s="387"/>
      <c r="Q35" s="618">
        <v>835.52690340909078</v>
      </c>
      <c r="R35" s="620">
        <v>794.64229787234035</v>
      </c>
      <c r="S35" s="682">
        <v>-40.884605536750428</v>
      </c>
      <c r="T35" s="359"/>
    </row>
    <row r="36" spans="2:20" s="266" customFormat="1" ht="21" customHeight="1" x14ac:dyDescent="0.25">
      <c r="B36" s="275"/>
      <c r="C36" s="970" t="s">
        <v>342</v>
      </c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">
        <v>345</v>
      </c>
      <c r="G39" s="1098" t="s">
        <v>349</v>
      </c>
      <c r="H39" s="1054" t="s">
        <v>227</v>
      </c>
      <c r="I39" s="1055"/>
      <c r="J39" s="1054" t="s">
        <v>228</v>
      </c>
      <c r="K39" s="1055"/>
      <c r="L39" s="1098" t="s">
        <v>345</v>
      </c>
      <c r="M39" s="1098" t="s">
        <v>349</v>
      </c>
      <c r="N39" s="1054" t="s">
        <v>227</v>
      </c>
      <c r="O39" s="1055"/>
      <c r="P39" s="347"/>
      <c r="Q39" s="1054"/>
      <c r="R39" s="1055"/>
      <c r="S39" s="1098" t="s">
        <v>349</v>
      </c>
      <c r="T39" s="359"/>
    </row>
    <row r="40" spans="2:20" s="266" customFormat="1" ht="21" customHeight="1" x14ac:dyDescent="0.25">
      <c r="B40" s="1007"/>
      <c r="C40" s="1010"/>
      <c r="D40" s="372" t="s">
        <v>346</v>
      </c>
      <c r="E40" s="372" t="s">
        <v>347</v>
      </c>
      <c r="F40" s="1019"/>
      <c r="G40" s="1019"/>
      <c r="H40" s="713" t="s">
        <v>346</v>
      </c>
      <c r="I40" s="713" t="s">
        <v>347</v>
      </c>
      <c r="J40" s="789" t="s">
        <v>346</v>
      </c>
      <c r="K40" s="789" t="s">
        <v>347</v>
      </c>
      <c r="L40" s="1019"/>
      <c r="M40" s="1019"/>
      <c r="N40" s="713" t="s">
        <v>346</v>
      </c>
      <c r="O40" s="713" t="s">
        <v>347</v>
      </c>
      <c r="P40" s="765"/>
      <c r="Q40" s="713" t="s">
        <v>346</v>
      </c>
      <c r="R40" s="713" t="s">
        <v>347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47</v>
      </c>
      <c r="E42" s="735">
        <v>89</v>
      </c>
      <c r="F42" s="612">
        <v>1.8936170212765957</v>
      </c>
      <c r="G42" s="867">
        <v>42</v>
      </c>
      <c r="H42" s="611">
        <v>0.35606060606060608</v>
      </c>
      <c r="I42" s="616">
        <v>0.50857142857142856</v>
      </c>
      <c r="J42" s="741">
        <v>54206.039999999994</v>
      </c>
      <c r="K42" s="735">
        <v>63276.62000000001</v>
      </c>
      <c r="L42" s="612">
        <v>1.1673352268492592</v>
      </c>
      <c r="M42" s="734">
        <v>9070.5800000000163</v>
      </c>
      <c r="N42" s="611">
        <v>0.45206022672714258</v>
      </c>
      <c r="O42" s="616">
        <v>0.50102776355167211</v>
      </c>
      <c r="P42" s="627"/>
      <c r="Q42" s="617">
        <v>1153.32</v>
      </c>
      <c r="R42" s="619">
        <v>710.97325842696637</v>
      </c>
      <c r="S42" s="681">
        <v>-442.34674157303357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28</v>
      </c>
      <c r="E43" s="735">
        <v>30</v>
      </c>
      <c r="F43" s="612">
        <v>1.0714285714285714</v>
      </c>
      <c r="G43" s="734">
        <v>2</v>
      </c>
      <c r="H43" s="611">
        <v>0.21212121212121213</v>
      </c>
      <c r="I43" s="616">
        <v>0.17142857142857143</v>
      </c>
      <c r="J43" s="741">
        <v>20622.37</v>
      </c>
      <c r="K43" s="735">
        <v>26984.480000000003</v>
      </c>
      <c r="L43" s="612">
        <v>1.3085052784912696</v>
      </c>
      <c r="M43" s="734">
        <v>6362.1100000000042</v>
      </c>
      <c r="N43" s="611">
        <v>0.17198366192865266</v>
      </c>
      <c r="O43" s="616">
        <v>0.21366459942084179</v>
      </c>
      <c r="P43" s="627"/>
      <c r="Q43" s="617">
        <v>736.5132142857143</v>
      </c>
      <c r="R43" s="619">
        <v>899.48266666666677</v>
      </c>
      <c r="S43" s="681">
        <v>162.96945238095248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29</v>
      </c>
      <c r="E44" s="735">
        <v>34</v>
      </c>
      <c r="F44" s="612">
        <v>1.1724137931034482</v>
      </c>
      <c r="G44" s="734">
        <v>5</v>
      </c>
      <c r="H44" s="611">
        <v>0.2196969696969697</v>
      </c>
      <c r="I44" s="616">
        <v>0.19428571428571428</v>
      </c>
      <c r="J44" s="741">
        <v>16916.629999999997</v>
      </c>
      <c r="K44" s="735">
        <v>21354.32</v>
      </c>
      <c r="L44" s="612">
        <v>1.2623270710537502</v>
      </c>
      <c r="M44" s="734">
        <v>4437.6900000000023</v>
      </c>
      <c r="N44" s="611">
        <v>0.14107903092089336</v>
      </c>
      <c r="O44" s="616">
        <v>0.1690846823323803</v>
      </c>
      <c r="P44" s="627"/>
      <c r="Q44" s="617">
        <v>583.33206896551712</v>
      </c>
      <c r="R44" s="619">
        <v>628.06823529411758</v>
      </c>
      <c r="S44" s="681">
        <v>44.736166328600461</v>
      </c>
      <c r="T44" s="359"/>
    </row>
    <row r="45" spans="2:20" s="266" customFormat="1" ht="16.899999999999999" customHeight="1" x14ac:dyDescent="0.25">
      <c r="B45" s="289" t="s">
        <v>59</v>
      </c>
      <c r="C45" s="863" t="s">
        <v>317</v>
      </c>
      <c r="D45" s="741">
        <v>10</v>
      </c>
      <c r="E45" s="735">
        <v>8</v>
      </c>
      <c r="F45" s="612">
        <v>0.8</v>
      </c>
      <c r="G45" s="864">
        <v>-2</v>
      </c>
      <c r="H45" s="611">
        <v>7.575757575757576E-2</v>
      </c>
      <c r="I45" s="616">
        <v>4.5714285714285714E-2</v>
      </c>
      <c r="J45" s="741">
        <v>9275.16</v>
      </c>
      <c r="K45" s="735">
        <v>5674.01</v>
      </c>
      <c r="L45" s="612">
        <v>0.61174254675930118</v>
      </c>
      <c r="M45" s="734">
        <v>-3601.1499999999996</v>
      </c>
      <c r="N45" s="611">
        <v>7.7351729300471392E-2</v>
      </c>
      <c r="O45" s="616">
        <v>4.4927123804492451E-2</v>
      </c>
      <c r="P45" s="627"/>
      <c r="Q45" s="617">
        <v>927.51599999999996</v>
      </c>
      <c r="R45" s="619">
        <v>709.25125000000003</v>
      </c>
      <c r="S45" s="681">
        <v>-218.26474999999994</v>
      </c>
      <c r="T45" s="359"/>
    </row>
    <row r="46" spans="2:20" s="266" customFormat="1" ht="16.899999999999999" customHeight="1" x14ac:dyDescent="0.25">
      <c r="B46" s="288" t="s">
        <v>61</v>
      </c>
      <c r="C46" s="876" t="s">
        <v>233</v>
      </c>
      <c r="D46" s="741">
        <v>8</v>
      </c>
      <c r="E46" s="735">
        <v>6</v>
      </c>
      <c r="F46" s="612">
        <v>0.75</v>
      </c>
      <c r="G46" s="875">
        <v>-2</v>
      </c>
      <c r="H46" s="611">
        <v>6.0606060606060608E-2</v>
      </c>
      <c r="I46" s="616">
        <v>3.4285714285714287E-2</v>
      </c>
      <c r="J46" s="741">
        <v>7176.99</v>
      </c>
      <c r="K46" s="735">
        <v>4564.58</v>
      </c>
      <c r="L46" s="612">
        <v>0.63600200083879177</v>
      </c>
      <c r="M46" s="734">
        <v>-2612.41</v>
      </c>
      <c r="N46" s="611">
        <v>5.9853693917106571E-2</v>
      </c>
      <c r="O46" s="616">
        <v>3.6142595937530976E-2</v>
      </c>
      <c r="P46" s="627"/>
      <c r="Q46" s="617">
        <v>897.12374999999997</v>
      </c>
      <c r="R46" s="619">
        <v>760.76333333333332</v>
      </c>
      <c r="S46" s="681">
        <v>-136.36041666666665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176</v>
      </c>
      <c r="D47" s="741">
        <v>6</v>
      </c>
      <c r="E47" s="735">
        <v>4</v>
      </c>
      <c r="F47" s="797">
        <v>0.66666666666666663</v>
      </c>
      <c r="G47" s="544">
        <v>-2</v>
      </c>
      <c r="H47" s="611">
        <v>4.5454545454545456E-2</v>
      </c>
      <c r="I47" s="616">
        <v>2.2857142857142857E-2</v>
      </c>
      <c r="J47" s="741">
        <v>8763.9700000000012</v>
      </c>
      <c r="K47" s="735">
        <v>2313.83</v>
      </c>
      <c r="L47" s="612">
        <v>0.26401619357437323</v>
      </c>
      <c r="M47" s="734">
        <v>-6450.1400000000012</v>
      </c>
      <c r="N47" s="611">
        <v>7.3088575834535721E-2</v>
      </c>
      <c r="O47" s="616">
        <v>1.8321033426544675E-2</v>
      </c>
      <c r="P47" s="627"/>
      <c r="Q47" s="617">
        <v>1460.6616666666669</v>
      </c>
      <c r="R47" s="619">
        <v>578.45749999999998</v>
      </c>
      <c r="S47" s="681">
        <v>-882.20416666666688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1">
        <v>4</v>
      </c>
      <c r="E48" s="735">
        <v>4</v>
      </c>
      <c r="F48" s="612">
        <v>1</v>
      </c>
      <c r="G48" s="868">
        <v>0</v>
      </c>
      <c r="H48" s="611">
        <v>3.0303030303030304E-2</v>
      </c>
      <c r="I48" s="616">
        <v>2.2857142857142857E-2</v>
      </c>
      <c r="J48" s="741">
        <v>2947.73</v>
      </c>
      <c r="K48" s="735">
        <v>2125.8000000000002</v>
      </c>
      <c r="L48" s="612">
        <v>0.72116509992434863</v>
      </c>
      <c r="M48" s="734">
        <v>-821.92999999999984</v>
      </c>
      <c r="N48" s="611">
        <v>2.4583081371197753E-2</v>
      </c>
      <c r="O48" s="616">
        <v>1.683220152653768E-2</v>
      </c>
      <c r="P48" s="627"/>
      <c r="Q48" s="617">
        <v>736.9325</v>
      </c>
      <c r="R48" s="619">
        <v>531.45000000000005</v>
      </c>
      <c r="S48" s="681">
        <v>-205.48249999999996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v>132</v>
      </c>
      <c r="E49" s="386">
        <v>175</v>
      </c>
      <c r="F49" s="613">
        <v>1.3257575757575757</v>
      </c>
      <c r="G49" s="614">
        <v>43</v>
      </c>
      <c r="H49" s="611">
        <v>1</v>
      </c>
      <c r="I49" s="616">
        <v>1</v>
      </c>
      <c r="J49" s="650">
        <v>119908.88999999998</v>
      </c>
      <c r="K49" s="594">
        <v>126293.64000000001</v>
      </c>
      <c r="L49" s="613">
        <v>1.0532466775399225</v>
      </c>
      <c r="M49" s="614">
        <v>6384.7500000000291</v>
      </c>
      <c r="N49" s="611">
        <v>1</v>
      </c>
      <c r="O49" s="616">
        <v>1</v>
      </c>
      <c r="P49" s="387"/>
      <c r="Q49" s="618">
        <v>908.40068181818174</v>
      </c>
      <c r="R49" s="620">
        <v>721.67794285714297</v>
      </c>
      <c r="S49" s="682">
        <v>-186.72273896103877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734">
        <v>3962</v>
      </c>
      <c r="E51" s="594">
        <v>7062</v>
      </c>
      <c r="F51" s="612">
        <v>1.7824331145885917</v>
      </c>
      <c r="G51" s="734">
        <v>3100</v>
      </c>
      <c r="H51" s="611"/>
      <c r="I51" s="616"/>
      <c r="J51" s="734">
        <v>3359620.0400000005</v>
      </c>
      <c r="K51" s="594">
        <v>3683690.9050000012</v>
      </c>
      <c r="L51" s="612">
        <v>1.0964605702852042</v>
      </c>
      <c r="M51" s="734">
        <v>324070.86500000069</v>
      </c>
      <c r="N51" s="611"/>
      <c r="O51" s="616"/>
      <c r="P51" s="543"/>
      <c r="Q51" s="618">
        <v>847.96063604240294</v>
      </c>
      <c r="R51" s="620">
        <v>521.62148187482319</v>
      </c>
      <c r="S51" s="682">
        <v>-326.33915416757975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625" priority="35" stopIfTrue="1" operator="greaterThan">
      <formula>0</formula>
    </cfRule>
  </conditionalFormatting>
  <conditionalFormatting sqref="T12:T53">
    <cfRule type="cellIs" dxfId="624" priority="33" operator="lessThan">
      <formula>1</formula>
    </cfRule>
    <cfRule type="cellIs" dxfId="623" priority="34" operator="greaterThan">
      <formula>1</formula>
    </cfRule>
  </conditionalFormatting>
  <conditionalFormatting sqref="T11">
    <cfRule type="cellIs" dxfId="622" priority="32" stopIfTrue="1" operator="greaterThan">
      <formula>0</formula>
    </cfRule>
  </conditionalFormatting>
  <conditionalFormatting sqref="T11">
    <cfRule type="cellIs" dxfId="621" priority="30" operator="lessThan">
      <formula>1</formula>
    </cfRule>
    <cfRule type="cellIs" dxfId="620" priority="31" operator="greaterThan">
      <formula>1</formula>
    </cfRule>
  </conditionalFormatting>
  <conditionalFormatting sqref="T11:T53">
    <cfRule type="cellIs" dxfId="619" priority="29" operator="lessThan">
      <formula>1</formula>
    </cfRule>
  </conditionalFormatting>
  <conditionalFormatting sqref="F43:F48 L43:L48 F26:F35 L51:L56 F51:F56 F11:F23 L11:L23">
    <cfRule type="cellIs" dxfId="618" priority="27" operator="lessThan">
      <formula>1</formula>
    </cfRule>
    <cfRule type="cellIs" dxfId="617" priority="28" operator="greaterThan">
      <formula>1</formula>
    </cfRule>
  </conditionalFormatting>
  <conditionalFormatting sqref="G11:G23 M11:M23 G43:G48 M43:M48 G26:G35 M51:M56 G51:G56">
    <cfRule type="cellIs" dxfId="616" priority="25" operator="lessThan">
      <formula>0</formula>
    </cfRule>
    <cfRule type="cellIs" dxfId="615" priority="26" operator="greaterThan">
      <formula>0</formula>
    </cfRule>
  </conditionalFormatting>
  <conditionalFormatting sqref="F49 L49">
    <cfRule type="cellIs" dxfId="614" priority="23" operator="lessThan">
      <formula>1</formula>
    </cfRule>
    <cfRule type="cellIs" dxfId="613" priority="24" operator="greaterThan">
      <formula>1</formula>
    </cfRule>
  </conditionalFormatting>
  <conditionalFormatting sqref="G49 M49">
    <cfRule type="cellIs" dxfId="612" priority="21" operator="lessThan">
      <formula>0</formula>
    </cfRule>
    <cfRule type="cellIs" dxfId="611" priority="22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42" zoomScale="115" zoomScaleNormal="115" workbookViewId="0">
      <selection activeCell="C42" sqref="C42:S48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01" t="s">
        <v>343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  <c r="V4" s="309"/>
    </row>
    <row r="5" spans="2:26" s="269" customFormat="1" ht="13.15" customHeight="1" x14ac:dyDescent="0.25">
      <c r="B5" s="1002" t="str">
        <f>'01-01'!B5:Q5</f>
        <v>za period od 01.01. do 31.01.2018. godine.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25"/>
    </row>
    <row r="6" spans="2:26" s="269" customFormat="1" ht="16.5" customHeight="1" x14ac:dyDescent="0.25">
      <c r="B6" s="1020" t="s">
        <v>300</v>
      </c>
      <c r="C6" s="1020"/>
      <c r="D6" s="1020"/>
      <c r="E6" s="1020"/>
      <c r="F6" s="998"/>
      <c r="G6" s="9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90" t="s">
        <v>180</v>
      </c>
      <c r="S6" s="1090"/>
      <c r="T6" s="621"/>
    </row>
    <row r="7" spans="2:26" ht="17.25" customHeight="1" x14ac:dyDescent="0.25">
      <c r="B7" s="1006" t="s">
        <v>84</v>
      </c>
      <c r="C7" s="1009" t="s">
        <v>211</v>
      </c>
      <c r="D7" s="1190" t="s">
        <v>235</v>
      </c>
      <c r="E7" s="1191"/>
      <c r="F7" s="1191"/>
      <c r="G7" s="1191"/>
      <c r="H7" s="1191"/>
      <c r="I7" s="1192"/>
      <c r="J7" s="1193" t="s">
        <v>236</v>
      </c>
      <c r="K7" s="1194"/>
      <c r="L7" s="1194"/>
      <c r="M7" s="1194"/>
      <c r="N7" s="1194"/>
      <c r="O7" s="1195"/>
      <c r="P7" s="615"/>
      <c r="Q7" s="1199" t="s">
        <v>245</v>
      </c>
      <c r="R7" s="1200"/>
      <c r="S7" s="1201"/>
      <c r="T7" s="622"/>
    </row>
    <row r="8" spans="2:26" ht="21.6" customHeight="1" x14ac:dyDescent="0.25">
      <c r="B8" s="1006"/>
      <c r="C8" s="1009"/>
      <c r="D8" s="1054" t="s">
        <v>226</v>
      </c>
      <c r="E8" s="1055"/>
      <c r="F8" s="1098" t="str">
        <f>'01-01'!H9</f>
        <v>Indeks18/17</v>
      </c>
      <c r="G8" s="1098" t="str">
        <f>'01-08_10.01'!G8:G9</f>
        <v>Razlika 18(-)17</v>
      </c>
      <c r="H8" s="1054" t="s">
        <v>227</v>
      </c>
      <c r="I8" s="1055"/>
      <c r="J8" s="1054" t="s">
        <v>228</v>
      </c>
      <c r="K8" s="1055"/>
      <c r="L8" s="1098" t="str">
        <f>F8</f>
        <v>Indeks18/17</v>
      </c>
      <c r="M8" s="1098" t="str">
        <f>G8</f>
        <v>Razlika 18(-)17</v>
      </c>
      <c r="N8" s="1054" t="s">
        <v>227</v>
      </c>
      <c r="O8" s="1055"/>
      <c r="P8" s="347"/>
      <c r="Q8" s="1054"/>
      <c r="R8" s="1055"/>
      <c r="S8" s="1098" t="str">
        <f>G8</f>
        <v>Razlika 18(-)17</v>
      </c>
      <c r="T8" s="1018"/>
    </row>
    <row r="9" spans="2:26" ht="16.149999999999999" customHeight="1" x14ac:dyDescent="0.25">
      <c r="B9" s="1007"/>
      <c r="C9" s="1010"/>
      <c r="D9" s="372" t="str">
        <f>'01-01'!D10</f>
        <v>I-I-2017</v>
      </c>
      <c r="E9" s="372" t="str">
        <f>'01-01'!E10</f>
        <v>I-I-2018</v>
      </c>
      <c r="F9" s="1019"/>
      <c r="G9" s="1019"/>
      <c r="H9" s="713" t="str">
        <f>D9</f>
        <v>I-I-2017</v>
      </c>
      <c r="I9" s="713" t="str">
        <f>E9</f>
        <v>I-I-2018</v>
      </c>
      <c r="J9" s="372" t="str">
        <f>D9</f>
        <v>I-I-2017</v>
      </c>
      <c r="K9" s="372" t="str">
        <f>E9</f>
        <v>I-I-2018</v>
      </c>
      <c r="L9" s="1019"/>
      <c r="M9" s="1019"/>
      <c r="N9" s="713" t="str">
        <f>D9</f>
        <v>I-I-2017</v>
      </c>
      <c r="O9" s="713" t="str">
        <f>E9</f>
        <v>I-I-2018</v>
      </c>
      <c r="P9" s="988"/>
      <c r="Q9" s="713" t="str">
        <f>D9</f>
        <v>I-I-2017</v>
      </c>
      <c r="R9" s="713" t="str">
        <f>E9</f>
        <v>I-I-2018</v>
      </c>
      <c r="S9" s="1019"/>
      <c r="T9" s="1018"/>
    </row>
    <row r="10" spans="2:26" s="282" customFormat="1" ht="6" customHeight="1" x14ac:dyDescent="0.25">
      <c r="B10" s="350"/>
      <c r="C10" s="351"/>
      <c r="D10" s="997"/>
      <c r="E10" s="997"/>
      <c r="F10" s="995"/>
      <c r="G10" s="995"/>
      <c r="H10" s="995"/>
      <c r="I10" s="995"/>
      <c r="J10" s="997"/>
      <c r="K10" s="995"/>
      <c r="L10" s="995"/>
      <c r="M10" s="995"/>
      <c r="N10" s="995"/>
      <c r="O10" s="9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9" t="s">
        <v>53</v>
      </c>
      <c r="C11" s="993" t="s">
        <v>165</v>
      </c>
      <c r="D11" s="741">
        <f>'[10]Obrazac PV-K-F'!$C$28</f>
        <v>503</v>
      </c>
      <c r="E11" s="994">
        <f>'[11]Obrazac PVR1-M-F'!$C$28</f>
        <v>956</v>
      </c>
      <c r="F11" s="612">
        <f t="shared" ref="F11:F22" si="0">IF(D11=0,"",E11/D11)</f>
        <v>1.900596421471173</v>
      </c>
      <c r="G11" s="992">
        <f t="shared" ref="G11:G22" si="1">SUM(E11)-D11</f>
        <v>453</v>
      </c>
      <c r="H11" s="611">
        <f t="shared" ref="H11:H22" si="2">SUM(D11)/$D$23</f>
        <v>0.14355022831050229</v>
      </c>
      <c r="I11" s="616">
        <f t="shared" ref="I11:I22" si="3">SUM(E11)/$E$23</f>
        <v>0.17483540599853695</v>
      </c>
      <c r="J11" s="741">
        <f>'[10]Obrazac PV-K-F'!$G$28</f>
        <v>424299.81000000081</v>
      </c>
      <c r="K11" s="994">
        <f>'[11]Obrazac PVR1-M-F'!$G$28</f>
        <v>663713.54999999993</v>
      </c>
      <c r="L11" s="612">
        <f t="shared" ref="L11:L22" si="4">IF(J11=0,"",K11/J11)</f>
        <v>1.5642560622405148</v>
      </c>
      <c r="M11" s="992">
        <f t="shared" ref="M11:M22" si="5">SUM(K11)-J11</f>
        <v>239413.73999999912</v>
      </c>
      <c r="N11" s="611">
        <f>SUM(J11)/$J$23</f>
        <v>0.13706730842925097</v>
      </c>
      <c r="O11" s="616">
        <f t="shared" ref="O11:O22" si="6">SUM(K11)/$K$23</f>
        <v>0.19408157867066814</v>
      </c>
      <c r="P11" s="543"/>
      <c r="Q11" s="617">
        <f t="shared" ref="Q11:Q19" si="7">IF(D11=0,"",J11/D11)</f>
        <v>843.53838966202943</v>
      </c>
      <c r="R11" s="619">
        <f t="shared" ref="R11:R19" si="8">IF(E11=0,"",K11/E11)</f>
        <v>694.2610355648535</v>
      </c>
      <c r="S11" s="681">
        <f t="shared" ref="S11:S19" si="9">IF(Q11="","",R11-Q11)</f>
        <v>-149.27735409717593</v>
      </c>
      <c r="T11" s="796"/>
    </row>
    <row r="12" spans="2:26" ht="16.899999999999999" customHeight="1" x14ac:dyDescent="0.3">
      <c r="B12" s="989" t="s">
        <v>55</v>
      </c>
      <c r="C12" s="993" t="s">
        <v>166</v>
      </c>
      <c r="D12" s="741">
        <f>'[12]Obrazac PVR-K-F'!$C$28</f>
        <v>742</v>
      </c>
      <c r="E12" s="994">
        <f>'[13]Obrazac PVR1-M-F'!$C$28</f>
        <v>841</v>
      </c>
      <c r="F12" s="612">
        <f t="shared" si="0"/>
        <v>1.133423180592992</v>
      </c>
      <c r="G12" s="992">
        <f t="shared" si="1"/>
        <v>99</v>
      </c>
      <c r="H12" s="611">
        <f t="shared" si="2"/>
        <v>0.2117579908675799</v>
      </c>
      <c r="I12" s="616">
        <f t="shared" si="3"/>
        <v>0.1538039502560351</v>
      </c>
      <c r="J12" s="741">
        <f>'[12]Obrazac PVR-K-F'!$G$28</f>
        <v>825670.05999999994</v>
      </c>
      <c r="K12" s="994">
        <f>'[13]Obrazac PVR1-M-F'!$G$28</f>
        <v>659956.78999999992</v>
      </c>
      <c r="L12" s="612">
        <f t="shared" si="4"/>
        <v>0.79929843889458696</v>
      </c>
      <c r="M12" s="992">
        <f t="shared" si="5"/>
        <v>-165713.27000000002</v>
      </c>
      <c r="N12" s="611">
        <f>SUM(J12)/$J$23</f>
        <v>0.2667273708532133</v>
      </c>
      <c r="O12" s="616">
        <f t="shared" si="6"/>
        <v>0.19298303561472657</v>
      </c>
      <c r="P12" s="543"/>
      <c r="Q12" s="617">
        <f t="shared" si="7"/>
        <v>1112.7628840970349</v>
      </c>
      <c r="R12" s="619">
        <f t="shared" si="8"/>
        <v>784.72864447086795</v>
      </c>
      <c r="S12" s="681">
        <f t="shared" si="9"/>
        <v>-328.03423962616694</v>
      </c>
      <c r="T12" s="796"/>
    </row>
    <row r="13" spans="2:26" ht="16.899999999999999" customHeight="1" x14ac:dyDescent="0.3">
      <c r="B13" s="989" t="s">
        <v>57</v>
      </c>
      <c r="C13" s="993" t="s">
        <v>169</v>
      </c>
      <c r="D13" s="741">
        <f>'[16]Obrazac PVR-K-F'!$C$28</f>
        <v>461</v>
      </c>
      <c r="E13" s="994">
        <f>'[17]Obrazac PVR1-M-F'!$C$28</f>
        <v>734</v>
      </c>
      <c r="F13" s="612">
        <f t="shared" si="0"/>
        <v>1.5921908893709327</v>
      </c>
      <c r="G13" s="992">
        <f t="shared" si="1"/>
        <v>273</v>
      </c>
      <c r="H13" s="611">
        <f t="shared" si="2"/>
        <v>0.13156392694063926</v>
      </c>
      <c r="I13" s="616">
        <f t="shared" si="3"/>
        <v>0.13423555230431602</v>
      </c>
      <c r="J13" s="741">
        <f>'[16]Obrazac PVR-K-F'!$G$28</f>
        <v>452390.24</v>
      </c>
      <c r="K13" s="994">
        <f>'[17]Obrazac PVR1-M-F'!$G$28</f>
        <v>495621.8</v>
      </c>
      <c r="L13" s="612">
        <f t="shared" si="4"/>
        <v>1.0955625391034076</v>
      </c>
      <c r="M13" s="992">
        <f t="shared" si="5"/>
        <v>43231.56</v>
      </c>
      <c r="N13" s="611">
        <f>SUM(J13)/$J$23</f>
        <v>0.14614174009755684</v>
      </c>
      <c r="O13" s="616">
        <f t="shared" si="6"/>
        <v>0.14492857855259722</v>
      </c>
      <c r="P13" s="543"/>
      <c r="Q13" s="617">
        <f t="shared" si="7"/>
        <v>981.32373101952271</v>
      </c>
      <c r="R13" s="619">
        <f t="shared" si="8"/>
        <v>675.2340599455041</v>
      </c>
      <c r="S13" s="681">
        <f t="shared" si="9"/>
        <v>-306.08967107401861</v>
      </c>
      <c r="T13" s="796"/>
    </row>
    <row r="14" spans="2:26" s="269" customFormat="1" ht="16.899999999999999" customHeight="1" x14ac:dyDescent="0.3">
      <c r="B14" s="989" t="s">
        <v>59</v>
      </c>
      <c r="C14" s="993" t="str">
        <f>'01-02'!C14</f>
        <v>BSO (ADRIATIC)*</v>
      </c>
      <c r="D14" s="741">
        <f>'[4]ObrazacPRV-M-F'!$C$28</f>
        <v>332</v>
      </c>
      <c r="E14" s="994">
        <f>'[5]Obrazac PVR1-M-F'!$C$28</f>
        <v>386</v>
      </c>
      <c r="F14" s="612">
        <f t="shared" si="0"/>
        <v>1.1626506024096386</v>
      </c>
      <c r="G14" s="992">
        <f t="shared" si="1"/>
        <v>54</v>
      </c>
      <c r="H14" s="611">
        <f t="shared" si="2"/>
        <v>9.4748858447488579E-2</v>
      </c>
      <c r="I14" s="616">
        <f t="shared" si="3"/>
        <v>7.0592538405267011E-2</v>
      </c>
      <c r="J14" s="741">
        <f>'[4]ObrazacPRV-M-F'!$G$28</f>
        <v>358304.45</v>
      </c>
      <c r="K14" s="994">
        <f>'[5]Obrazac PVR1-M-F'!$G$28</f>
        <v>417169.47999999986</v>
      </c>
      <c r="L14" s="612">
        <f t="shared" si="4"/>
        <v>1.1642877446819313</v>
      </c>
      <c r="M14" s="992">
        <f t="shared" si="5"/>
        <v>58865.029999999853</v>
      </c>
      <c r="N14" s="611">
        <f>SUM(J13)/$J$23</f>
        <v>0.14614174009755684</v>
      </c>
      <c r="O14" s="616">
        <f t="shared" si="6"/>
        <v>0.1219877328881137</v>
      </c>
      <c r="P14" s="543"/>
      <c r="Q14" s="617">
        <f t="shared" si="7"/>
        <v>1079.2302710843373</v>
      </c>
      <c r="R14" s="619">
        <f t="shared" si="8"/>
        <v>1080.7499481865282</v>
      </c>
      <c r="S14" s="681">
        <f t="shared" si="9"/>
        <v>1.5196771021908262</v>
      </c>
      <c r="T14" s="796"/>
    </row>
    <row r="15" spans="2:26" s="269" customFormat="1" ht="16.899999999999999" customHeight="1" x14ac:dyDescent="0.3">
      <c r="B15" s="989" t="s">
        <v>61</v>
      </c>
      <c r="C15" s="993" t="s">
        <v>170</v>
      </c>
      <c r="D15" s="741">
        <f>'[18]Obrazac PVR-K-F'!$C$28</f>
        <v>290</v>
      </c>
      <c r="E15" s="994">
        <f>'[19]Obrazac PVR1-M-F'!$C$28</f>
        <v>338</v>
      </c>
      <c r="F15" s="612">
        <f t="shared" si="0"/>
        <v>1.1655172413793105</v>
      </c>
      <c r="G15" s="992">
        <f t="shared" si="1"/>
        <v>48</v>
      </c>
      <c r="H15" s="611">
        <f t="shared" si="2"/>
        <v>8.2762557077625573E-2</v>
      </c>
      <c r="I15" s="616">
        <f t="shared" si="3"/>
        <v>6.1814191660570596E-2</v>
      </c>
      <c r="J15" s="741">
        <f>'[18]Obrazac PVR-K-F'!$G$28</f>
        <v>319207.90000000002</v>
      </c>
      <c r="K15" s="994">
        <f>'[19]Obrazac PVR1-M-F'!$G$28</f>
        <v>347131.15</v>
      </c>
      <c r="L15" s="612">
        <f t="shared" si="4"/>
        <v>1.0874766883902309</v>
      </c>
      <c r="M15" s="992">
        <f t="shared" si="5"/>
        <v>27923.25</v>
      </c>
      <c r="N15" s="611">
        <f t="shared" ref="N15:N22" si="10">SUM(J15)/$J$23</f>
        <v>0.10311804684134415</v>
      </c>
      <c r="O15" s="616">
        <f t="shared" si="6"/>
        <v>0.10150728668680112</v>
      </c>
      <c r="P15" s="543"/>
      <c r="Q15" s="617">
        <f t="shared" si="7"/>
        <v>1100.7168965517242</v>
      </c>
      <c r="R15" s="619">
        <f t="shared" si="8"/>
        <v>1027.0152366863906</v>
      </c>
      <c r="S15" s="681">
        <f t="shared" si="9"/>
        <v>-73.701659865333568</v>
      </c>
      <c r="T15" s="796"/>
    </row>
    <row r="16" spans="2:26" s="269" customFormat="1" ht="16.899999999999999" customHeight="1" x14ac:dyDescent="0.3">
      <c r="B16" s="989" t="s">
        <v>63</v>
      </c>
      <c r="C16" s="991" t="s">
        <v>54</v>
      </c>
      <c r="D16" s="741">
        <f>'[2]Obrazac PVR-K-F'!$C$28</f>
        <v>270</v>
      </c>
      <c r="E16" s="994">
        <f>'[3]Obrazac PVR1-M-F'!$C$28</f>
        <v>1154</v>
      </c>
      <c r="F16" s="612">
        <f t="shared" si="0"/>
        <v>4.2740740740740737</v>
      </c>
      <c r="G16" s="992">
        <f t="shared" si="1"/>
        <v>884</v>
      </c>
      <c r="H16" s="611">
        <f t="shared" si="2"/>
        <v>7.7054794520547948E-2</v>
      </c>
      <c r="I16" s="616">
        <f t="shared" si="3"/>
        <v>0.21104608632040966</v>
      </c>
      <c r="J16" s="741">
        <f>'[2]Obrazac PVR-K-F'!$G$28</f>
        <v>215731.85</v>
      </c>
      <c r="K16" s="994">
        <f>'[3]Obrazac PVR1-M-F'!$G$28</f>
        <v>298573.79500000121</v>
      </c>
      <c r="L16" s="612">
        <f t="shared" si="4"/>
        <v>1.3840042395223571</v>
      </c>
      <c r="M16" s="992">
        <f t="shared" si="5"/>
        <v>82841.9450000012</v>
      </c>
      <c r="N16" s="611">
        <f t="shared" si="10"/>
        <v>6.969077837193198E-2</v>
      </c>
      <c r="O16" s="616">
        <f t="shared" si="6"/>
        <v>8.730825743017101E-2</v>
      </c>
      <c r="P16" s="543"/>
      <c r="Q16" s="617">
        <f t="shared" si="7"/>
        <v>799.00685185185182</v>
      </c>
      <c r="R16" s="619">
        <f t="shared" si="8"/>
        <v>258.72945840554695</v>
      </c>
      <c r="S16" s="681">
        <f t="shared" si="9"/>
        <v>-540.27739344630481</v>
      </c>
      <c r="T16" s="796"/>
    </row>
    <row r="17" spans="2:26" s="269" customFormat="1" ht="16.899999999999999" customHeight="1" x14ac:dyDescent="0.3">
      <c r="B17" s="989" t="s">
        <v>65</v>
      </c>
      <c r="C17" s="993" t="s">
        <v>164</v>
      </c>
      <c r="D17" s="741">
        <f>'[8]Obrazac PVR-K-F'!$C$28</f>
        <v>253</v>
      </c>
      <c r="E17" s="994">
        <f>'[9]Obrazac PVR1-M-F'!$C$28</f>
        <v>562</v>
      </c>
      <c r="F17" s="612">
        <f t="shared" si="0"/>
        <v>2.2213438735177866</v>
      </c>
      <c r="G17" s="992">
        <f t="shared" si="1"/>
        <v>309</v>
      </c>
      <c r="H17" s="611">
        <f t="shared" si="2"/>
        <v>7.220319634703197E-2</v>
      </c>
      <c r="I17" s="616">
        <f t="shared" si="3"/>
        <v>0.1027798098024872</v>
      </c>
      <c r="J17" s="741">
        <f>'[8]Obrazac PVR-K-F'!$G$28</f>
        <v>98456.049999999959</v>
      </c>
      <c r="K17" s="994">
        <f>'[9]Obrazac PVR1-M-F'!$G$28</f>
        <v>218544.21999999977</v>
      </c>
      <c r="L17" s="612">
        <f t="shared" si="4"/>
        <v>2.2197134660592197</v>
      </c>
      <c r="M17" s="992">
        <f t="shared" si="5"/>
        <v>120088.16999999981</v>
      </c>
      <c r="N17" s="611">
        <f t="shared" si="10"/>
        <v>3.1805589948474697E-2</v>
      </c>
      <c r="O17" s="616">
        <f t="shared" si="6"/>
        <v>6.3906194512602252E-2</v>
      </c>
      <c r="P17" s="543"/>
      <c r="Q17" s="617">
        <f t="shared" si="7"/>
        <v>389.15434782608679</v>
      </c>
      <c r="R17" s="619">
        <f t="shared" si="8"/>
        <v>388.86871886120957</v>
      </c>
      <c r="S17" s="681">
        <f t="shared" si="9"/>
        <v>-0.285628964877219</v>
      </c>
      <c r="T17" s="796"/>
    </row>
    <row r="18" spans="2:26" s="269" customFormat="1" ht="16.899999999999999" customHeight="1" x14ac:dyDescent="0.3">
      <c r="B18" s="989" t="s">
        <v>66</v>
      </c>
      <c r="C18" s="993" t="s">
        <v>171</v>
      </c>
      <c r="D18" s="741">
        <f>'[20]Obrazac PVR-K-F'!$C$28</f>
        <v>299</v>
      </c>
      <c r="E18" s="994">
        <f>'[21]Obrazac PVR1-M-F'!$C$28</f>
        <v>296</v>
      </c>
      <c r="F18" s="612">
        <f t="shared" si="0"/>
        <v>0.98996655518394649</v>
      </c>
      <c r="G18" s="992">
        <f t="shared" si="1"/>
        <v>-3</v>
      </c>
      <c r="H18" s="611">
        <f t="shared" si="2"/>
        <v>8.5331050228310501E-2</v>
      </c>
      <c r="I18" s="616">
        <f t="shared" si="3"/>
        <v>5.4133138258961232E-2</v>
      </c>
      <c r="J18" s="741">
        <f>'[20]Obrazac PVR-K-F'!$G$28</f>
        <v>201871.27000000002</v>
      </c>
      <c r="K18" s="994">
        <f>'[21]Obrazac PVR1-M-F'!$G$28</f>
        <v>206991.14</v>
      </c>
      <c r="L18" s="612">
        <f t="shared" si="4"/>
        <v>1.0253620537484109</v>
      </c>
      <c r="M18" s="992">
        <f t="shared" si="5"/>
        <v>5119.8699999999953</v>
      </c>
      <c r="N18" s="611">
        <f t="shared" si="10"/>
        <v>6.5213207679952881E-2</v>
      </c>
      <c r="O18" s="616">
        <f t="shared" si="6"/>
        <v>6.052786962393835E-2</v>
      </c>
      <c r="P18" s="543"/>
      <c r="Q18" s="617">
        <f t="shared" si="7"/>
        <v>675.15474916387961</v>
      </c>
      <c r="R18" s="619">
        <f t="shared" si="8"/>
        <v>699.29439189189191</v>
      </c>
      <c r="S18" s="681">
        <f t="shared" si="9"/>
        <v>24.139642728012291</v>
      </c>
      <c r="T18" s="796"/>
    </row>
    <row r="19" spans="2:26" s="269" customFormat="1" ht="16.899999999999999" customHeight="1" x14ac:dyDescent="0.3">
      <c r="B19" s="989" t="s">
        <v>67</v>
      </c>
      <c r="C19" s="993" t="s">
        <v>167</v>
      </c>
      <c r="D19" s="741">
        <f>'[14]Obrazac PVR-K-F'!$C$28</f>
        <v>35</v>
      </c>
      <c r="E19" s="994">
        <f>'[15]Obrazac PVR1-M-F'!$C$28</f>
        <v>129</v>
      </c>
      <c r="F19" s="612">
        <f t="shared" si="0"/>
        <v>3.6857142857142855</v>
      </c>
      <c r="G19" s="992">
        <f t="shared" si="1"/>
        <v>94</v>
      </c>
      <c r="H19" s="611">
        <f t="shared" si="2"/>
        <v>9.9885844748858442E-3</v>
      </c>
      <c r="I19" s="616">
        <f t="shared" si="3"/>
        <v>2.3591806876371618E-2</v>
      </c>
      <c r="J19" s="741">
        <f>'[14]Obrazac PVR-K-F'!$G$28</f>
        <v>29254.370000000006</v>
      </c>
      <c r="K19" s="994">
        <f>'[15]Obrazac PVR1-M-F'!$G$28</f>
        <v>58802.390000000021</v>
      </c>
      <c r="L19" s="612">
        <f t="shared" si="4"/>
        <v>2.0100378165723618</v>
      </c>
      <c r="M19" s="992">
        <f t="shared" si="5"/>
        <v>29548.020000000015</v>
      </c>
      <c r="N19" s="611">
        <f t="shared" si="10"/>
        <v>9.4504349546925791E-3</v>
      </c>
      <c r="O19" s="616">
        <f t="shared" si="6"/>
        <v>1.7194858656732735E-2</v>
      </c>
      <c r="P19" s="543"/>
      <c r="Q19" s="617">
        <f t="shared" si="7"/>
        <v>835.83914285714309</v>
      </c>
      <c r="R19" s="619">
        <f t="shared" si="8"/>
        <v>455.8324806201552</v>
      </c>
      <c r="S19" s="681">
        <f t="shared" si="9"/>
        <v>-380.00666223698789</v>
      </c>
      <c r="T19" s="796"/>
    </row>
    <row r="20" spans="2:26" s="269" customFormat="1" ht="16.899999999999999" customHeight="1" x14ac:dyDescent="0.3">
      <c r="B20" s="989" t="s">
        <v>22</v>
      </c>
      <c r="C20" s="993" t="s">
        <v>71</v>
      </c>
      <c r="D20" s="741">
        <f>'[22]Obrazac PVR-K-F'!$C$28</f>
        <v>184</v>
      </c>
      <c r="E20" s="994">
        <f>'[23]Obrazac PVR1-M-F'!$C$28</f>
        <v>41</v>
      </c>
      <c r="F20" s="612">
        <f t="shared" si="0"/>
        <v>0.22282608695652173</v>
      </c>
      <c r="G20" s="992">
        <f t="shared" si="1"/>
        <v>-143</v>
      </c>
      <c r="H20" s="611">
        <f t="shared" si="2"/>
        <v>5.2511415525114152E-2</v>
      </c>
      <c r="I20" s="616">
        <f t="shared" si="3"/>
        <v>7.4981711777615213E-3</v>
      </c>
      <c r="J20" s="741">
        <f>'[22]Obrazac PVR-K-F'!$G$28</f>
        <v>126330.67</v>
      </c>
      <c r="K20" s="994">
        <f>'[23]Obrazac PVR1-M-F'!$G$28</f>
        <v>36735.4</v>
      </c>
      <c r="L20" s="612">
        <f t="shared" si="4"/>
        <v>0.29078766066862466</v>
      </c>
      <c r="M20" s="992">
        <f t="shared" si="5"/>
        <v>-89595.26999999999</v>
      </c>
      <c r="N20" s="611">
        <f t="shared" si="10"/>
        <v>4.0810305592557043E-2</v>
      </c>
      <c r="O20" s="616">
        <f t="shared" si="6"/>
        <v>1.0742080563367229E-2</v>
      </c>
      <c r="P20" s="543"/>
      <c r="Q20" s="617">
        <f>IF(D20=0,"",J20/D20)</f>
        <v>686.5797282608695</v>
      </c>
      <c r="R20" s="619"/>
      <c r="S20" s="681"/>
      <c r="T20" s="796"/>
    </row>
    <row r="21" spans="2:26" s="274" customFormat="1" ht="16.899999999999999" customHeight="1" x14ac:dyDescent="0.3">
      <c r="B21" s="989" t="s">
        <v>24</v>
      </c>
      <c r="C21" s="993" t="s">
        <v>163</v>
      </c>
      <c r="D21" s="741">
        <f>'[6]Obrazac PVR-K-F'!$C$28</f>
        <v>34</v>
      </c>
      <c r="E21" s="994">
        <f>'[7]Obrazac PVR1-M-F'!$C$28</f>
        <v>31</v>
      </c>
      <c r="F21" s="612">
        <f t="shared" si="0"/>
        <v>0.91176470588235292</v>
      </c>
      <c r="G21" s="992">
        <f t="shared" si="1"/>
        <v>-3</v>
      </c>
      <c r="H21" s="611">
        <f t="shared" si="2"/>
        <v>9.7031963470319629E-3</v>
      </c>
      <c r="I21" s="616">
        <f t="shared" si="3"/>
        <v>5.6693489392831021E-3</v>
      </c>
      <c r="J21" s="741">
        <f>'[6]Obrazac PVR-K-F'!$G$28</f>
        <v>19661.87</v>
      </c>
      <c r="K21" s="994">
        <f>'[7]Obrazac PVR1-M-F'!$G$28</f>
        <v>16526.11</v>
      </c>
      <c r="L21" s="612">
        <f t="shared" si="4"/>
        <v>0.84051567831544005</v>
      </c>
      <c r="M21" s="992">
        <f t="shared" si="5"/>
        <v>-3135.7599999999984</v>
      </c>
      <c r="N21" s="611">
        <f t="shared" si="10"/>
        <v>6.3516398925227693E-3</v>
      </c>
      <c r="O21" s="616">
        <f t="shared" si="6"/>
        <v>4.8325268002817117E-3</v>
      </c>
      <c r="P21" s="543"/>
      <c r="Q21" s="617">
        <f>IF(D21=0,"",J21/D21)</f>
        <v>578.29029411764702</v>
      </c>
      <c r="R21" s="619">
        <f>IF(E21=0,"",K21/E21)</f>
        <v>533.10032258064518</v>
      </c>
      <c r="S21" s="681">
        <f>IF(Q21="","",R21-Q21)</f>
        <v>-45.189971537001838</v>
      </c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9">
        <v>12</v>
      </c>
      <c r="C22" s="993" t="s">
        <v>172</v>
      </c>
      <c r="D22" s="741">
        <f>'[24]Obrazac PVR-K-F'!$C$28</f>
        <v>101</v>
      </c>
      <c r="E22" s="994">
        <f>'[25]Obrazac PVR1-M-F'!$C$28</f>
        <v>0</v>
      </c>
      <c r="F22" s="612">
        <f t="shared" si="0"/>
        <v>0</v>
      </c>
      <c r="G22" s="992">
        <f t="shared" si="1"/>
        <v>-101</v>
      </c>
      <c r="H22" s="611">
        <f t="shared" si="2"/>
        <v>2.8824200913242008E-2</v>
      </c>
      <c r="I22" s="616">
        <f t="shared" si="3"/>
        <v>0</v>
      </c>
      <c r="J22" s="741">
        <f>'[24]Obrazac PVR-K-F'!$G$28</f>
        <v>24379.51</v>
      </c>
      <c r="K22" s="994">
        <f>'[25]Obrazac PVR1-M-F'!$G$28</f>
        <v>0</v>
      </c>
      <c r="L22" s="612">
        <f t="shared" si="4"/>
        <v>0</v>
      </c>
      <c r="M22" s="992">
        <f t="shared" si="5"/>
        <v>-24379.51</v>
      </c>
      <c r="N22" s="611">
        <f t="shared" si="10"/>
        <v>7.8756429717090886E-3</v>
      </c>
      <c r="O22" s="616">
        <f t="shared" si="6"/>
        <v>0</v>
      </c>
      <c r="P22" s="543"/>
      <c r="Q22" s="617">
        <f>IF(D22=0,"",J22/D22)</f>
        <v>241.38128712871284</v>
      </c>
      <c r="R22" s="619"/>
      <c r="S22" s="681"/>
      <c r="T22" s="796"/>
    </row>
    <row r="23" spans="2:26" ht="18" customHeight="1" x14ac:dyDescent="0.25">
      <c r="B23" s="1202" t="s">
        <v>310</v>
      </c>
      <c r="C23" s="1202"/>
      <c r="D23" s="650">
        <f>SUM(D11:D22)</f>
        <v>3504</v>
      </c>
      <c r="E23" s="651">
        <f>SUM(E11:E22)</f>
        <v>5468</v>
      </c>
      <c r="F23" s="613">
        <f t="shared" ref="F23" si="11">IF(D23=0,"",E23/D23)</f>
        <v>1.5605022831050228</v>
      </c>
      <c r="G23" s="614">
        <f t="shared" ref="G23" si="12">SUM(E23)-D23</f>
        <v>1964</v>
      </c>
      <c r="H23" s="611">
        <f t="shared" ref="H23" si="13">SUM(D23)/$D$23</f>
        <v>1</v>
      </c>
      <c r="I23" s="616">
        <f t="shared" ref="I23" si="14">SUM(E23)/$E$23</f>
        <v>1</v>
      </c>
      <c r="J23" s="650">
        <f>SUM(J11:J22)</f>
        <v>3095558.0500000007</v>
      </c>
      <c r="K23" s="651">
        <f>SUM(K11:K22)</f>
        <v>3419765.8250000007</v>
      </c>
      <c r="L23" s="613">
        <f t="shared" ref="L23" si="15">IF(J23=0,"",K23/J23)</f>
        <v>1.1047332241112389</v>
      </c>
      <c r="M23" s="614">
        <f t="shared" ref="M23" si="16">SUM(K23)-J23</f>
        <v>324207.77499999991</v>
      </c>
      <c r="N23" s="611">
        <f t="shared" ref="N23" si="17">SUM(J23)/$J$23</f>
        <v>1</v>
      </c>
      <c r="O23" s="616">
        <f t="shared" ref="O23" si="18">SUM(K23)/$K$23</f>
        <v>1</v>
      </c>
      <c r="P23" s="387"/>
      <c r="Q23" s="618">
        <f t="shared" ref="Q23:R23" si="19">IF(D23=0,"",J23/D23)</f>
        <v>883.43551655251167</v>
      </c>
      <c r="R23" s="620">
        <f t="shared" si="19"/>
        <v>625.41437911485014</v>
      </c>
      <c r="S23" s="682">
        <f t="shared" ref="S23" si="20">IF(Q23="","",R23-Q23)</f>
        <v>-258.02113743766154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9" t="s">
        <v>53</v>
      </c>
      <c r="C25" s="993" t="s">
        <v>166</v>
      </c>
      <c r="D25" s="741">
        <f>'[12]Obrazac PVR-K-F'!$H$28</f>
        <v>117</v>
      </c>
      <c r="E25" s="994">
        <f>'[13]Obrazac PVR1-M-F'!$H$28</f>
        <v>164</v>
      </c>
      <c r="F25" s="612">
        <f t="shared" ref="F25:F34" si="21">IF(D25=0,"",E25/D25)</f>
        <v>1.4017094017094016</v>
      </c>
      <c r="G25" s="992">
        <f t="shared" ref="G25:G34" si="22">SUM(E25)-D25</f>
        <v>47</v>
      </c>
      <c r="H25" s="611">
        <f t="shared" ref="H25:H34" si="23">SUM(D25)/$D$35</f>
        <v>0.3774193548387097</v>
      </c>
      <c r="I25" s="616">
        <f t="shared" ref="I25:I34" si="24">SUM(E25)/$E$35</f>
        <v>0.41414141414141414</v>
      </c>
      <c r="J25" s="741">
        <f>'[12]Obrazac PVR-K-F'!$L$28</f>
        <v>110321.01</v>
      </c>
      <c r="K25" s="994">
        <f>'[13]Obrazac PVR1-M-F'!$L$28</f>
        <v>143740.25</v>
      </c>
      <c r="L25" s="612">
        <f t="shared" ref="L25:L34" si="25">IF(J25=0,"",K25/J25)</f>
        <v>1.3029272483999195</v>
      </c>
      <c r="M25" s="992">
        <f t="shared" ref="M25:M34" si="26">SUM(K25)-J25</f>
        <v>33419.240000000005</v>
      </c>
      <c r="N25" s="611">
        <f t="shared" ref="N25:N34" si="27">SUM(J25)/$J$35</f>
        <v>0.40418450971186182</v>
      </c>
      <c r="O25" s="616">
        <f t="shared" ref="O25:O34" si="28">SUM(K25)/$K$35</f>
        <v>0.41967716038763686</v>
      </c>
      <c r="P25" s="543"/>
      <c r="Q25" s="617">
        <f t="shared" ref="Q25:R32" si="29">IF(D25=0,"",J25/D25)</f>
        <v>942.91461538461533</v>
      </c>
      <c r="R25" s="619">
        <f t="shared" si="29"/>
        <v>876.46493902439022</v>
      </c>
      <c r="S25" s="681">
        <f t="shared" ref="S25:S32" si="30">IF(Q25="","",R25-Q25)</f>
        <v>-66.449676360225112</v>
      </c>
      <c r="T25" s="359"/>
    </row>
    <row r="26" spans="2:26" s="266" customFormat="1" ht="16.899999999999999" customHeight="1" x14ac:dyDescent="0.3">
      <c r="B26" s="989" t="s">
        <v>55</v>
      </c>
      <c r="C26" s="993" t="s">
        <v>171</v>
      </c>
      <c r="D26" s="741">
        <f>'[20]Obrazac PVR-K-F'!$H$28</f>
        <v>114</v>
      </c>
      <c r="E26" s="994">
        <f>'[21]Obrazac PVR1-M-F'!$H$28</f>
        <v>121</v>
      </c>
      <c r="F26" s="612">
        <f t="shared" si="21"/>
        <v>1.0614035087719298</v>
      </c>
      <c r="G26" s="992">
        <f t="shared" si="22"/>
        <v>7</v>
      </c>
      <c r="H26" s="611">
        <f t="shared" si="23"/>
        <v>0.36774193548387096</v>
      </c>
      <c r="I26" s="616">
        <f t="shared" si="24"/>
        <v>0.30555555555555558</v>
      </c>
      <c r="J26" s="741">
        <f>'[20]Obrazac PVR-K-F'!$L$28</f>
        <v>82749.03</v>
      </c>
      <c r="K26" s="994">
        <f>'[21]Obrazac PVR1-M-F'!$L$28</f>
        <v>90222.88</v>
      </c>
      <c r="L26" s="612">
        <f t="shared" si="25"/>
        <v>1.0903194877329681</v>
      </c>
      <c r="M26" s="992">
        <f t="shared" si="26"/>
        <v>7473.8500000000058</v>
      </c>
      <c r="N26" s="611">
        <f t="shared" si="27"/>
        <v>0.30316869034902916</v>
      </c>
      <c r="O26" s="616">
        <f t="shared" si="28"/>
        <v>0.26342295968174895</v>
      </c>
      <c r="P26" s="543"/>
      <c r="Q26" s="617">
        <f t="shared" si="29"/>
        <v>725.86868421052634</v>
      </c>
      <c r="R26" s="619">
        <f t="shared" si="29"/>
        <v>745.64363636363635</v>
      </c>
      <c r="S26" s="681">
        <f t="shared" si="30"/>
        <v>19.774952153110007</v>
      </c>
      <c r="T26" s="359"/>
    </row>
    <row r="27" spans="2:26" s="266" customFormat="1" ht="16.899999999999999" customHeight="1" x14ac:dyDescent="0.3">
      <c r="B27" s="989" t="s">
        <v>57</v>
      </c>
      <c r="C27" s="991" t="s">
        <v>54</v>
      </c>
      <c r="D27" s="741">
        <f>'[2]Obrazac PVR-K-F'!$H$28</f>
        <v>16</v>
      </c>
      <c r="E27" s="994">
        <f>'[3]Obrazac PVR1-M-F'!$H$28</f>
        <v>43</v>
      </c>
      <c r="F27" s="612">
        <f t="shared" si="21"/>
        <v>2.6875</v>
      </c>
      <c r="G27" s="992">
        <f t="shared" si="22"/>
        <v>27</v>
      </c>
      <c r="H27" s="611">
        <f t="shared" si="23"/>
        <v>5.1612903225806452E-2</v>
      </c>
      <c r="I27" s="616">
        <f t="shared" si="24"/>
        <v>0.10858585858585859</v>
      </c>
      <c r="J27" s="741">
        <f>'[2]Obrazac PVR-K-F'!$L$28</f>
        <v>27972.12</v>
      </c>
      <c r="K27" s="994">
        <f>'[3]Obrazac PVR1-M-F'!$L$28</f>
        <v>52553.32</v>
      </c>
      <c r="L27" s="612">
        <f t="shared" si="25"/>
        <v>1.8787750088302211</v>
      </c>
      <c r="M27" s="992">
        <f t="shared" si="26"/>
        <v>24581.200000000001</v>
      </c>
      <c r="N27" s="611">
        <f t="shared" si="27"/>
        <v>0.10248181745074093</v>
      </c>
      <c r="O27" s="616">
        <f t="shared" si="28"/>
        <v>0.15343947228798338</v>
      </c>
      <c r="P27" s="543"/>
      <c r="Q27" s="617">
        <f t="shared" si="29"/>
        <v>1748.2574999999999</v>
      </c>
      <c r="R27" s="619">
        <f t="shared" si="29"/>
        <v>1222.1702325581396</v>
      </c>
      <c r="S27" s="681">
        <f t="shared" si="30"/>
        <v>-526.08726744186038</v>
      </c>
      <c r="T27" s="359"/>
    </row>
    <row r="28" spans="2:26" s="266" customFormat="1" ht="16.899999999999999" customHeight="1" x14ac:dyDescent="0.3">
      <c r="B28" s="989" t="s">
        <v>59</v>
      </c>
      <c r="C28" s="993" t="s">
        <v>165</v>
      </c>
      <c r="D28" s="741">
        <f>'[10]Obrazac PV-K-F'!$H$28</f>
        <v>22</v>
      </c>
      <c r="E28" s="994">
        <f>'[11]Obrazac PVR1-M-F'!$H$28</f>
        <v>26</v>
      </c>
      <c r="F28" s="612">
        <f t="shared" si="21"/>
        <v>1.1818181818181819</v>
      </c>
      <c r="G28" s="992">
        <f t="shared" si="22"/>
        <v>4</v>
      </c>
      <c r="H28" s="611">
        <f t="shared" si="23"/>
        <v>7.0967741935483872E-2</v>
      </c>
      <c r="I28" s="616">
        <f t="shared" si="24"/>
        <v>6.5656565656565663E-2</v>
      </c>
      <c r="J28" s="741">
        <f>'[10]Obrazac PV-K-F'!$L$28</f>
        <v>16699.36</v>
      </c>
      <c r="K28" s="994">
        <f>'[11]Obrazac PVR1-M-F'!$L$28</f>
        <v>27086.14</v>
      </c>
      <c r="L28" s="612">
        <f t="shared" si="25"/>
        <v>1.6219867108679613</v>
      </c>
      <c r="M28" s="992">
        <f t="shared" si="26"/>
        <v>10386.779999999999</v>
      </c>
      <c r="N28" s="611">
        <f t="shared" si="27"/>
        <v>6.1181660991880674E-2</v>
      </c>
      <c r="O28" s="616">
        <f t="shared" si="28"/>
        <v>7.9083167874426166E-2</v>
      </c>
      <c r="P28" s="543"/>
      <c r="Q28" s="617">
        <f t="shared" si="29"/>
        <v>759.06181818181824</v>
      </c>
      <c r="R28" s="619">
        <f t="shared" si="29"/>
        <v>1041.7746153846153</v>
      </c>
      <c r="S28" s="681">
        <f t="shared" si="30"/>
        <v>282.71279720279711</v>
      </c>
      <c r="T28" s="359"/>
    </row>
    <row r="29" spans="2:26" s="266" customFormat="1" ht="16.899999999999999" customHeight="1" x14ac:dyDescent="0.3">
      <c r="B29" s="989" t="s">
        <v>61</v>
      </c>
      <c r="C29" s="993" t="str">
        <f>C15</f>
        <v>TRIGLAV</v>
      </c>
      <c r="D29" s="741">
        <f>'[4]ObrazacPRV-M-F'!$H$28</f>
        <v>14</v>
      </c>
      <c r="E29" s="994">
        <f>'[5]Obrazac PVR1-M-F'!$H$28</f>
        <v>17</v>
      </c>
      <c r="F29" s="612">
        <f t="shared" si="21"/>
        <v>1.2142857142857142</v>
      </c>
      <c r="G29" s="992">
        <f t="shared" si="22"/>
        <v>3</v>
      </c>
      <c r="H29" s="611">
        <f t="shared" si="23"/>
        <v>4.5161290322580643E-2</v>
      </c>
      <c r="I29" s="616">
        <f t="shared" si="24"/>
        <v>4.2929292929292928E-2</v>
      </c>
      <c r="J29" s="741">
        <f>'[4]ObrazacPRV-M-F'!$L$28</f>
        <v>12335.47</v>
      </c>
      <c r="K29" s="994">
        <f>'[5]Obrazac PVR1-M-F'!$L$28</f>
        <v>15608.249999999984</v>
      </c>
      <c r="L29" s="612">
        <f t="shared" si="25"/>
        <v>1.2653145765828124</v>
      </c>
      <c r="M29" s="992">
        <f t="shared" si="26"/>
        <v>3272.7799999999843</v>
      </c>
      <c r="N29" s="611">
        <f t="shared" si="27"/>
        <v>4.5193620816337522E-2</v>
      </c>
      <c r="O29" s="616">
        <f t="shared" si="28"/>
        <v>4.557127205928977E-2</v>
      </c>
      <c r="P29" s="543"/>
      <c r="Q29" s="617">
        <f t="shared" si="29"/>
        <v>881.1049999999999</v>
      </c>
      <c r="R29" s="619">
        <f t="shared" si="29"/>
        <v>918.13235294117555</v>
      </c>
      <c r="S29" s="681">
        <f t="shared" si="30"/>
        <v>37.02735294117565</v>
      </c>
      <c r="T29" s="359"/>
    </row>
    <row r="30" spans="2:26" s="266" customFormat="1" ht="16.899999999999999" customHeight="1" x14ac:dyDescent="0.3">
      <c r="B30" s="989" t="s">
        <v>63</v>
      </c>
      <c r="C30" s="993" t="s">
        <v>169</v>
      </c>
      <c r="D30" s="741">
        <f>'[16]Obrazac PVR-K-F'!$H$28</f>
        <v>20</v>
      </c>
      <c r="E30" s="994">
        <f>'[17]Obrazac PVR1-M-F'!$H$28</f>
        <v>23</v>
      </c>
      <c r="F30" s="612">
        <f t="shared" si="21"/>
        <v>1.1499999999999999</v>
      </c>
      <c r="G30" s="992">
        <f t="shared" si="22"/>
        <v>3</v>
      </c>
      <c r="H30" s="611">
        <f t="shared" si="23"/>
        <v>6.4516129032258063E-2</v>
      </c>
      <c r="I30" s="616">
        <f t="shared" si="24"/>
        <v>5.808080808080808E-2</v>
      </c>
      <c r="J30" s="741">
        <f>'[16]Obrazac PVR-K-F'!$L$28</f>
        <v>18680.900000000001</v>
      </c>
      <c r="K30" s="994">
        <f>'[17]Obrazac PVR1-M-F'!$L$28</f>
        <v>7858.5</v>
      </c>
      <c r="L30" s="612">
        <f t="shared" si="25"/>
        <v>0.42067031031695473</v>
      </c>
      <c r="M30" s="992">
        <f t="shared" si="26"/>
        <v>-10822.400000000001</v>
      </c>
      <c r="N30" s="611">
        <f t="shared" si="27"/>
        <v>6.8441454691869852E-2</v>
      </c>
      <c r="O30" s="616">
        <f t="shared" si="28"/>
        <v>2.2944394245218332E-2</v>
      </c>
      <c r="P30" s="543"/>
      <c r="Q30" s="617">
        <f t="shared" si="29"/>
        <v>934.04500000000007</v>
      </c>
      <c r="R30" s="619">
        <f t="shared" si="29"/>
        <v>341.67391304347825</v>
      </c>
      <c r="S30" s="681">
        <f t="shared" si="30"/>
        <v>-592.37108695652182</v>
      </c>
      <c r="T30" s="359"/>
    </row>
    <row r="31" spans="2:26" s="266" customFormat="1" ht="16.899999999999999" customHeight="1" x14ac:dyDescent="0.3">
      <c r="B31" s="989" t="s">
        <v>65</v>
      </c>
      <c r="C31" s="993" t="s">
        <v>163</v>
      </c>
      <c r="D31" s="741">
        <f>'[6]Obrazac PVR-K-F'!$H$28</f>
        <v>2</v>
      </c>
      <c r="E31" s="994">
        <f>'[7]Obrazac PVR1-M-F'!$H$28</f>
        <v>2</v>
      </c>
      <c r="F31" s="612">
        <f t="shared" si="21"/>
        <v>1</v>
      </c>
      <c r="G31" s="992">
        <f t="shared" si="22"/>
        <v>0</v>
      </c>
      <c r="H31" s="611">
        <f t="shared" si="23"/>
        <v>6.4516129032258064E-3</v>
      </c>
      <c r="I31" s="616">
        <f t="shared" si="24"/>
        <v>5.0505050505050509E-3</v>
      </c>
      <c r="J31" s="741">
        <f>'[6]Obrazac PVR-K-F'!$L$28</f>
        <v>2272.89</v>
      </c>
      <c r="K31" s="994">
        <f>'[7]Obrazac PVR1-M-F'!$L$28</f>
        <v>5432.62</v>
      </c>
      <c r="L31" s="612">
        <f t="shared" si="25"/>
        <v>2.39018166299293</v>
      </c>
      <c r="M31" s="992">
        <f t="shared" si="26"/>
        <v>3159.73</v>
      </c>
      <c r="N31" s="611">
        <f t="shared" si="27"/>
        <v>8.3272164593035693E-3</v>
      </c>
      <c r="O31" s="616">
        <f t="shared" si="28"/>
        <v>1.586157346369638E-2</v>
      </c>
      <c r="P31" s="543"/>
      <c r="Q31" s="617">
        <f t="shared" si="29"/>
        <v>1136.4449999999999</v>
      </c>
      <c r="R31" s="619">
        <f t="shared" si="29"/>
        <v>2716.31</v>
      </c>
      <c r="S31" s="681">
        <f t="shared" si="30"/>
        <v>1579.865</v>
      </c>
      <c r="T31" s="359"/>
    </row>
    <row r="32" spans="2:26" s="266" customFormat="1" ht="16.899999999999999" customHeight="1" x14ac:dyDescent="0.3">
      <c r="B32" s="989" t="s">
        <v>66</v>
      </c>
      <c r="C32" s="993" t="s">
        <v>164</v>
      </c>
      <c r="D32" s="741">
        <f>'[8]Obrazac PVR-K-F'!$H$28</f>
        <v>0</v>
      </c>
      <c r="E32" s="994">
        <f>'[9]Obrazac PVR1-M-F'!$H$28</f>
        <v>0</v>
      </c>
      <c r="F32" s="612" t="str">
        <f t="shared" si="21"/>
        <v/>
      </c>
      <c r="G32" s="992">
        <f t="shared" si="22"/>
        <v>0</v>
      </c>
      <c r="H32" s="611">
        <f t="shared" si="23"/>
        <v>0</v>
      </c>
      <c r="I32" s="616">
        <f t="shared" si="24"/>
        <v>0</v>
      </c>
      <c r="J32" s="741">
        <f>'[8]Obrazac PVR-K-F'!$L$28</f>
        <v>0</v>
      </c>
      <c r="K32" s="994">
        <f>'[9]Obrazac PVR1-M-F'!$L$28</f>
        <v>0</v>
      </c>
      <c r="L32" s="612" t="str">
        <f t="shared" si="25"/>
        <v/>
      </c>
      <c r="M32" s="992">
        <f t="shared" si="26"/>
        <v>0</v>
      </c>
      <c r="N32" s="611">
        <f t="shared" si="27"/>
        <v>0</v>
      </c>
      <c r="O32" s="616">
        <f t="shared" si="28"/>
        <v>0</v>
      </c>
      <c r="P32" s="543"/>
      <c r="Q32" s="617" t="str">
        <f t="shared" si="29"/>
        <v/>
      </c>
      <c r="R32" s="619" t="str">
        <f t="shared" si="29"/>
        <v/>
      </c>
      <c r="S32" s="681" t="str">
        <f t="shared" si="30"/>
        <v/>
      </c>
      <c r="T32" s="359"/>
    </row>
    <row r="33" spans="2:20" s="266" customFormat="1" ht="16.899999999999999" customHeight="1" x14ac:dyDescent="0.3">
      <c r="B33" s="989" t="s">
        <v>67</v>
      </c>
      <c r="C33" s="993" t="s">
        <v>71</v>
      </c>
      <c r="D33" s="741">
        <f>'[22]Obrazac PVR-K-F'!$H$28</f>
        <v>0</v>
      </c>
      <c r="E33" s="994">
        <f>'[23]Obrazac PVR1-M-F'!$H$28</f>
        <v>0</v>
      </c>
      <c r="F33" s="612" t="str">
        <f t="shared" si="21"/>
        <v/>
      </c>
      <c r="G33" s="992">
        <f t="shared" si="22"/>
        <v>0</v>
      </c>
      <c r="H33" s="611">
        <f t="shared" si="23"/>
        <v>0</v>
      </c>
      <c r="I33" s="616">
        <f t="shared" si="24"/>
        <v>0</v>
      </c>
      <c r="J33" s="741">
        <f>'[22]Obrazac PVR-K-F'!$L$28</f>
        <v>0</v>
      </c>
      <c r="K33" s="994">
        <f>'[23]Obrazac PVR1-M-F'!$L$28</f>
        <v>0</v>
      </c>
      <c r="L33" s="612" t="str">
        <f t="shared" si="25"/>
        <v/>
      </c>
      <c r="M33" s="992">
        <f t="shared" si="26"/>
        <v>0</v>
      </c>
      <c r="N33" s="611">
        <f t="shared" si="27"/>
        <v>0</v>
      </c>
      <c r="O33" s="616">
        <f t="shared" si="28"/>
        <v>0</v>
      </c>
      <c r="P33" s="543"/>
      <c r="Q33" s="617" t="str">
        <f>IF(D33=0,"",J33/D33)</f>
        <v/>
      </c>
      <c r="R33" s="619"/>
      <c r="S33" s="681"/>
      <c r="T33" s="359"/>
    </row>
    <row r="34" spans="2:20" s="266" customFormat="1" ht="16.899999999999999" customHeight="1" x14ac:dyDescent="0.3">
      <c r="B34" s="989" t="s">
        <v>22</v>
      </c>
      <c r="C34" s="993" t="s">
        <v>172</v>
      </c>
      <c r="D34" s="741">
        <f>'[24]Obrazac PVR-K-F'!$H$28</f>
        <v>5</v>
      </c>
      <c r="E34" s="994">
        <f>'[25]Obrazac PVR1-M-F'!$H$28</f>
        <v>0</v>
      </c>
      <c r="F34" s="612">
        <f t="shared" si="21"/>
        <v>0</v>
      </c>
      <c r="G34" s="992">
        <f t="shared" si="22"/>
        <v>-5</v>
      </c>
      <c r="H34" s="611">
        <f t="shared" si="23"/>
        <v>1.6129032258064516E-2</v>
      </c>
      <c r="I34" s="616">
        <f t="shared" si="24"/>
        <v>0</v>
      </c>
      <c r="J34" s="741">
        <f>'[24]Obrazac PVR-K-F'!$L$28</f>
        <v>1916.37</v>
      </c>
      <c r="K34" s="994">
        <f>'[25]Obrazac PVR1-M-F'!$L$28</f>
        <v>0</v>
      </c>
      <c r="L34" s="612">
        <f t="shared" si="25"/>
        <v>0</v>
      </c>
      <c r="M34" s="992">
        <f t="shared" si="26"/>
        <v>-1916.37</v>
      </c>
      <c r="N34" s="611">
        <f t="shared" si="27"/>
        <v>7.0210295289765811E-3</v>
      </c>
      <c r="O34" s="616">
        <f t="shared" si="28"/>
        <v>0</v>
      </c>
      <c r="P34" s="543"/>
      <c r="Q34" s="617">
        <f>IF(D34=0,"",J34/D34)</f>
        <v>383.274</v>
      </c>
      <c r="R34" s="619"/>
      <c r="S34" s="681"/>
      <c r="T34" s="359"/>
    </row>
    <row r="35" spans="2:20" s="266" customFormat="1" ht="24.75" customHeight="1" x14ac:dyDescent="0.25">
      <c r="B35" s="1196" t="s">
        <v>308</v>
      </c>
      <c r="C35" s="1196"/>
      <c r="D35" s="650">
        <f>SUM(D25:D34)</f>
        <v>310</v>
      </c>
      <c r="E35" s="651">
        <f>SUM(E25:E34)</f>
        <v>396</v>
      </c>
      <c r="F35" s="613">
        <f t="shared" ref="F35" si="31">IF(D35=0,"",E35/D35)</f>
        <v>1.2774193548387096</v>
      </c>
      <c r="G35" s="614">
        <f t="shared" ref="G35" si="32">SUM(E35)-D35</f>
        <v>86</v>
      </c>
      <c r="H35" s="611">
        <f t="shared" ref="H35" si="33">SUM(D35)/$D$35</f>
        <v>1</v>
      </c>
      <c r="I35" s="616">
        <f t="shared" ref="I35" si="34">SUM(E35)/$E$35</f>
        <v>1</v>
      </c>
      <c r="J35" s="650">
        <f>SUM(J25:J34)</f>
        <v>272947.14999999997</v>
      </c>
      <c r="K35" s="594">
        <f>SUM(K25:K34)</f>
        <v>342501.96</v>
      </c>
      <c r="L35" s="613">
        <f t="shared" ref="L35" si="35">IF(J35=0,"",K35/J35)</f>
        <v>1.2548288560624283</v>
      </c>
      <c r="M35" s="614">
        <f t="shared" ref="M35" si="36">SUM(K35)-J35</f>
        <v>69554.810000000056</v>
      </c>
      <c r="N35" s="611">
        <f t="shared" ref="N35" si="37">SUM(J35)/$J$35</f>
        <v>1</v>
      </c>
      <c r="O35" s="616">
        <f t="shared" ref="O35" si="38">SUM(K35)/$K$35</f>
        <v>1</v>
      </c>
      <c r="P35" s="387"/>
      <c r="Q35" s="618">
        <f t="shared" ref="Q35:R35" si="39">IF(D35=0,"",J35/D35)</f>
        <v>880.47467741935475</v>
      </c>
      <c r="R35" s="620">
        <f t="shared" si="39"/>
        <v>864.90393939393948</v>
      </c>
      <c r="S35" s="682">
        <f t="shared" ref="S35" si="40">IF(Q35="","",R35-Q35)</f>
        <v>-15.570738025415267</v>
      </c>
      <c r="T35" s="359"/>
    </row>
    <row r="36" spans="2:20" s="266" customFormat="1" ht="21" customHeight="1" x14ac:dyDescent="0.25">
      <c r="B36" s="275"/>
      <c r="C36" s="970" t="str">
        <f>'01-02'!C36</f>
        <v>* BOSNA-SUNCE osiguranje  je promijenilo naziv u ADRIATIC osiguranje</v>
      </c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05" t="s">
        <v>84</v>
      </c>
      <c r="C38" s="1008" t="s">
        <v>247</v>
      </c>
      <c r="D38" s="1190" t="s">
        <v>235</v>
      </c>
      <c r="E38" s="1191"/>
      <c r="F38" s="1191"/>
      <c r="G38" s="1191"/>
      <c r="H38" s="1191"/>
      <c r="I38" s="1192"/>
      <c r="J38" s="1193" t="s">
        <v>236</v>
      </c>
      <c r="K38" s="1194"/>
      <c r="L38" s="1194"/>
      <c r="M38" s="1194"/>
      <c r="N38" s="1194"/>
      <c r="O38" s="1195"/>
      <c r="P38" s="615"/>
      <c r="Q38" s="1212" t="s">
        <v>245</v>
      </c>
      <c r="R38" s="1213"/>
      <c r="S38" s="1214"/>
      <c r="T38" s="359"/>
    </row>
    <row r="39" spans="2:20" s="266" customFormat="1" ht="21" customHeight="1" x14ac:dyDescent="0.25">
      <c r="B39" s="1006"/>
      <c r="C39" s="1009"/>
      <c r="D39" s="1054" t="s">
        <v>226</v>
      </c>
      <c r="E39" s="1055"/>
      <c r="F39" s="1098" t="str">
        <f>F8</f>
        <v>Indeks18/17</v>
      </c>
      <c r="G39" s="1098" t="str">
        <f>G8</f>
        <v>Razlika 18(-)17</v>
      </c>
      <c r="H39" s="1054" t="s">
        <v>227</v>
      </c>
      <c r="I39" s="1055"/>
      <c r="J39" s="1054" t="s">
        <v>228</v>
      </c>
      <c r="K39" s="1055"/>
      <c r="L39" s="1098" t="str">
        <f>F39</f>
        <v>Indeks18/17</v>
      </c>
      <c r="M39" s="1098" t="str">
        <f>G39</f>
        <v>Razlika 18(-)17</v>
      </c>
      <c r="N39" s="1054" t="s">
        <v>227</v>
      </c>
      <c r="O39" s="1055"/>
      <c r="P39" s="347"/>
      <c r="Q39" s="1054"/>
      <c r="R39" s="1055"/>
      <c r="S39" s="1098" t="str">
        <f>G39</f>
        <v>Razlika 18(-)17</v>
      </c>
      <c r="T39" s="359"/>
    </row>
    <row r="40" spans="2:20" s="266" customFormat="1" ht="21" customHeight="1" x14ac:dyDescent="0.25">
      <c r="B40" s="1007"/>
      <c r="C40" s="1010"/>
      <c r="D40" s="372" t="str">
        <f>D9</f>
        <v>I-I-2017</v>
      </c>
      <c r="E40" s="372" t="str">
        <f>E9</f>
        <v>I-I-2018</v>
      </c>
      <c r="F40" s="1019"/>
      <c r="G40" s="1019"/>
      <c r="H40" s="713" t="str">
        <f>D40</f>
        <v>I-I-2017</v>
      </c>
      <c r="I40" s="713" t="str">
        <f>E40</f>
        <v>I-I-2018</v>
      </c>
      <c r="J40" s="987" t="str">
        <f>D40</f>
        <v>I-I-2017</v>
      </c>
      <c r="K40" s="987" t="str">
        <f>E40</f>
        <v>I-I-2018</v>
      </c>
      <c r="L40" s="1019"/>
      <c r="M40" s="1019"/>
      <c r="N40" s="713" t="str">
        <f>D40</f>
        <v>I-I-2017</v>
      </c>
      <c r="O40" s="713" t="str">
        <f>E40</f>
        <v>I-I-2018</v>
      </c>
      <c r="P40" s="765"/>
      <c r="Q40" s="713" t="str">
        <f>D40</f>
        <v>I-I-2017</v>
      </c>
      <c r="R40" s="713" t="str">
        <f>E40</f>
        <v>I-I-2018</v>
      </c>
      <c r="S40" s="1019"/>
      <c r="T40" s="359"/>
    </row>
    <row r="41" spans="2:20" s="266" customFormat="1" ht="9" customHeight="1" x14ac:dyDescent="0.25">
      <c r="B41" s="402"/>
      <c r="C41" s="403"/>
      <c r="D41" s="668"/>
      <c r="E41" s="668"/>
      <c r="F41" s="996"/>
      <c r="G41" s="996"/>
      <c r="H41" s="997"/>
      <c r="I41" s="997"/>
      <c r="J41" s="997"/>
      <c r="K41" s="997"/>
      <c r="L41" s="996"/>
      <c r="M41" s="996"/>
      <c r="N41" s="997"/>
      <c r="O41" s="997"/>
      <c r="P41" s="347"/>
      <c r="Q41" s="997"/>
      <c r="R41" s="997"/>
      <c r="S41" s="996"/>
      <c r="T41" s="359"/>
    </row>
    <row r="42" spans="2:20" s="266" customFormat="1" ht="16.899999999999999" customHeight="1" x14ac:dyDescent="0.25">
      <c r="B42" s="989" t="s">
        <v>53</v>
      </c>
      <c r="C42" s="326" t="s">
        <v>179</v>
      </c>
      <c r="D42" s="741">
        <f>'[38]Obrazac PVR-M-RS'!$C$29</f>
        <v>47</v>
      </c>
      <c r="E42" s="994">
        <f>'[39]Obrazac PVR1-M-F'!$C$28</f>
        <v>89</v>
      </c>
      <c r="F42" s="612">
        <f t="shared" ref="F42:F48" si="41">IF(D42=0,"",E42/D42)</f>
        <v>1.8936170212765957</v>
      </c>
      <c r="G42" s="992">
        <f t="shared" ref="G42:G48" si="42">SUM(E42)-D42</f>
        <v>42</v>
      </c>
      <c r="H42" s="611">
        <f t="shared" ref="H42:H48" si="43">SUM(D42)/$D$49</f>
        <v>0.35606060606060608</v>
      </c>
      <c r="I42" s="616">
        <f t="shared" ref="I42:I48" si="44">SUM(E42)/$E$49</f>
        <v>0.52046783625730997</v>
      </c>
      <c r="J42" s="741">
        <f>'[38]Obrazac PVR-M-RS'!$G$29</f>
        <v>54206.04</v>
      </c>
      <c r="K42" s="994">
        <f>'[39]Obrazac PVR1-M-F'!$G$28</f>
        <v>63276.62</v>
      </c>
      <c r="L42" s="612">
        <f t="shared" ref="L42:L48" si="45">IF(J42=0,"",K42/J42)</f>
        <v>1.1673352268492589</v>
      </c>
      <c r="M42" s="992">
        <f t="shared" ref="M42:M48" si="46">SUM(K42)-J42</f>
        <v>9070.5800000000017</v>
      </c>
      <c r="N42" s="611">
        <f t="shared" ref="N42:N48" si="47">SUM(J42)/$J$49</f>
        <v>0.45206022672714252</v>
      </c>
      <c r="O42" s="616">
        <f t="shared" ref="O42:O48" si="48">SUM(K42)/$K$49</f>
        <v>0.50683368935602813</v>
      </c>
      <c r="P42" s="627"/>
      <c r="Q42" s="617">
        <f t="shared" ref="Q42:R48" si="49">IF(D42=0,"",J42/D42)</f>
        <v>1153.32</v>
      </c>
      <c r="R42" s="619">
        <f t="shared" si="49"/>
        <v>710.97325842696637</v>
      </c>
      <c r="S42" s="681">
        <f t="shared" ref="S42:S48" si="50">IF(Q42="","",R42-Q42)</f>
        <v>-442.34674157303357</v>
      </c>
      <c r="T42" s="359"/>
    </row>
    <row r="43" spans="2:20" s="266" customFormat="1" ht="16.899999999999999" customHeight="1" x14ac:dyDescent="0.25">
      <c r="B43" s="989" t="s">
        <v>55</v>
      </c>
      <c r="C43" s="326" t="s">
        <v>177</v>
      </c>
      <c r="D43" s="741">
        <f>'[34]Obrazac PVR-M-RS'!$C$29</f>
        <v>28</v>
      </c>
      <c r="E43" s="994">
        <f>'[35]Obrazac PVR1-M-F'!$C$28</f>
        <v>28</v>
      </c>
      <c r="F43" s="612">
        <f t="shared" si="41"/>
        <v>1</v>
      </c>
      <c r="G43" s="992">
        <f t="shared" si="42"/>
        <v>0</v>
      </c>
      <c r="H43" s="611">
        <f t="shared" si="43"/>
        <v>0.21212121212121213</v>
      </c>
      <c r="I43" s="616">
        <f t="shared" si="44"/>
        <v>0.16374269005847952</v>
      </c>
      <c r="J43" s="741">
        <f>'[34]Obrazac PVR-M-RS'!$G$29</f>
        <v>20622.37</v>
      </c>
      <c r="K43" s="994">
        <f>'[35]Obrazac PVR1-M-F'!$G$28</f>
        <v>26077.75</v>
      </c>
      <c r="L43" s="612">
        <f t="shared" si="45"/>
        <v>1.2645370052035727</v>
      </c>
      <c r="M43" s="992">
        <f t="shared" si="46"/>
        <v>5455.380000000001</v>
      </c>
      <c r="N43" s="611">
        <f t="shared" si="47"/>
        <v>0.17198366192865264</v>
      </c>
      <c r="O43" s="616">
        <f t="shared" si="48"/>
        <v>0.20887781683984008</v>
      </c>
      <c r="P43" s="627"/>
      <c r="Q43" s="617">
        <f t="shared" si="49"/>
        <v>736.5132142857143</v>
      </c>
      <c r="R43" s="619">
        <f t="shared" si="49"/>
        <v>931.34821428571433</v>
      </c>
      <c r="S43" s="681">
        <f t="shared" si="50"/>
        <v>194.83500000000004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f>'[30]Obrazac PVR-M-RS'!$C$29</f>
        <v>29</v>
      </c>
      <c r="E44" s="994">
        <f>'[31]Obrazac PVR1-M-F'!$C$28</f>
        <v>34</v>
      </c>
      <c r="F44" s="612">
        <f t="shared" si="41"/>
        <v>1.1724137931034482</v>
      </c>
      <c r="G44" s="992">
        <f t="shared" si="42"/>
        <v>5</v>
      </c>
      <c r="H44" s="611">
        <f t="shared" si="43"/>
        <v>0.2196969696969697</v>
      </c>
      <c r="I44" s="616">
        <f t="shared" si="44"/>
        <v>0.19883040935672514</v>
      </c>
      <c r="J44" s="741">
        <f>'[30]Obrazac PVR-M-RS'!$G$29</f>
        <v>16916.63</v>
      </c>
      <c r="K44" s="994">
        <f>'[31]Obrazac PVR1-M-F'!$G$28</f>
        <v>21354.32</v>
      </c>
      <c r="L44" s="612">
        <f t="shared" si="45"/>
        <v>1.26232707105375</v>
      </c>
      <c r="M44" s="992">
        <f t="shared" si="46"/>
        <v>4437.6899999999987</v>
      </c>
      <c r="N44" s="611">
        <f t="shared" si="47"/>
        <v>0.14107903092089336</v>
      </c>
      <c r="O44" s="616">
        <f t="shared" si="48"/>
        <v>0.1710440410579645</v>
      </c>
      <c r="P44" s="627"/>
      <c r="Q44" s="617">
        <f t="shared" si="49"/>
        <v>583.33206896551724</v>
      </c>
      <c r="R44" s="619">
        <f t="shared" si="49"/>
        <v>628.06823529411758</v>
      </c>
      <c r="S44" s="681">
        <f t="shared" si="50"/>
        <v>44.736166328600348</v>
      </c>
      <c r="T44" s="359"/>
    </row>
    <row r="45" spans="2:20" s="266" customFormat="1" ht="16.899999999999999" customHeight="1" x14ac:dyDescent="0.25">
      <c r="B45" s="289" t="s">
        <v>59</v>
      </c>
      <c r="C45" s="993" t="s">
        <v>317</v>
      </c>
      <c r="D45" s="741">
        <f>'[26]Obrazac PVR-M-RS'!$C$29</f>
        <v>10</v>
      </c>
      <c r="E45" s="994">
        <f>'[27]Obrazac PVR1-M-F'!$C$28</f>
        <v>8</v>
      </c>
      <c r="F45" s="612">
        <f t="shared" si="41"/>
        <v>0.8</v>
      </c>
      <c r="G45" s="992">
        <f t="shared" si="42"/>
        <v>-2</v>
      </c>
      <c r="H45" s="611">
        <f t="shared" si="43"/>
        <v>7.575757575757576E-2</v>
      </c>
      <c r="I45" s="616">
        <f t="shared" si="44"/>
        <v>4.6783625730994149E-2</v>
      </c>
      <c r="J45" s="741">
        <f>'[26]Obrazac PVR-M-RS'!$G$29</f>
        <v>9275.16</v>
      </c>
      <c r="K45" s="994">
        <f>'[27]Obrazac PVR1-M-F'!$G$28</f>
        <v>5674.01</v>
      </c>
      <c r="L45" s="612">
        <f t="shared" si="45"/>
        <v>0.61174254675930118</v>
      </c>
      <c r="M45" s="992">
        <f t="shared" si="46"/>
        <v>-3601.1499999999996</v>
      </c>
      <c r="N45" s="611">
        <f t="shared" si="47"/>
        <v>7.7351729300471378E-2</v>
      </c>
      <c r="O45" s="616">
        <f t="shared" si="48"/>
        <v>4.5447740757059985E-2</v>
      </c>
      <c r="P45" s="627"/>
      <c r="Q45" s="617">
        <f t="shared" si="49"/>
        <v>927.51599999999996</v>
      </c>
      <c r="R45" s="619">
        <f t="shared" si="49"/>
        <v>709.25125000000003</v>
      </c>
      <c r="S45" s="681">
        <f t="shared" si="50"/>
        <v>-218.26474999999994</v>
      </c>
      <c r="T45" s="359"/>
    </row>
    <row r="46" spans="2:20" s="266" customFormat="1" ht="16.899999999999999" customHeight="1" x14ac:dyDescent="0.25">
      <c r="B46" s="989" t="s">
        <v>61</v>
      </c>
      <c r="C46" s="993" t="s">
        <v>233</v>
      </c>
      <c r="D46" s="741">
        <f>'[28]Obrazac PVR-M-RS'!$C$29</f>
        <v>8</v>
      </c>
      <c r="E46" s="994">
        <f>'[29]Obrazac PVR1-M-F'!$C$28</f>
        <v>6</v>
      </c>
      <c r="F46" s="612">
        <f t="shared" si="41"/>
        <v>0.75</v>
      </c>
      <c r="G46" s="992">
        <f t="shared" si="42"/>
        <v>-2</v>
      </c>
      <c r="H46" s="611">
        <f t="shared" si="43"/>
        <v>6.0606060606060608E-2</v>
      </c>
      <c r="I46" s="616">
        <f t="shared" si="44"/>
        <v>3.5087719298245612E-2</v>
      </c>
      <c r="J46" s="741">
        <f>'[28]Obrazac PVR-M-RS'!$G$29</f>
        <v>7176.99</v>
      </c>
      <c r="K46" s="994">
        <f>'[29]Obrazac PVR1-M-F'!$G$28</f>
        <v>4564.58</v>
      </c>
      <c r="L46" s="612">
        <f t="shared" si="45"/>
        <v>0.63600200083879177</v>
      </c>
      <c r="M46" s="992">
        <f t="shared" si="46"/>
        <v>-2612.41</v>
      </c>
      <c r="N46" s="611">
        <f t="shared" si="47"/>
        <v>5.9853693917106557E-2</v>
      </c>
      <c r="O46" s="616">
        <f t="shared" si="48"/>
        <v>3.6561417499239669E-2</v>
      </c>
      <c r="P46" s="627"/>
      <c r="Q46" s="617">
        <f t="shared" si="49"/>
        <v>897.12374999999997</v>
      </c>
      <c r="R46" s="619">
        <f t="shared" si="49"/>
        <v>760.76333333333332</v>
      </c>
      <c r="S46" s="681">
        <f t="shared" si="50"/>
        <v>-136.36041666666665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f>'[36]Obrazac PVR-M-RS'!$C$29</f>
        <v>4</v>
      </c>
      <c r="E47" s="994">
        <f>'[37]Obrazac PVR1-M-F'!$C$28</f>
        <v>4</v>
      </c>
      <c r="F47" s="612">
        <f t="shared" si="41"/>
        <v>1</v>
      </c>
      <c r="G47" s="992">
        <f t="shared" si="42"/>
        <v>0</v>
      </c>
      <c r="H47" s="611">
        <f t="shared" si="43"/>
        <v>3.0303030303030304E-2</v>
      </c>
      <c r="I47" s="616">
        <f t="shared" si="44"/>
        <v>2.3391812865497075E-2</v>
      </c>
      <c r="J47" s="741">
        <f>'[36]Obrazac PVR-M-RS'!$G$29</f>
        <v>2947.73</v>
      </c>
      <c r="K47" s="994">
        <f>'[37]Obrazac PVR1-M-F'!$G$28</f>
        <v>2125.8000000000002</v>
      </c>
      <c r="L47" s="612">
        <f t="shared" si="45"/>
        <v>0.72116509992434863</v>
      </c>
      <c r="M47" s="992">
        <f t="shared" si="46"/>
        <v>-821.92999999999984</v>
      </c>
      <c r="N47" s="611">
        <f t="shared" si="47"/>
        <v>2.4583081371197746E-2</v>
      </c>
      <c r="O47" s="616">
        <f t="shared" si="48"/>
        <v>1.7027253618051099E-2</v>
      </c>
      <c r="P47" s="627"/>
      <c r="Q47" s="617">
        <f t="shared" si="49"/>
        <v>736.9325</v>
      </c>
      <c r="R47" s="619">
        <f t="shared" si="49"/>
        <v>531.45000000000005</v>
      </c>
      <c r="S47" s="681">
        <f t="shared" si="50"/>
        <v>-205.48249999999996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f>'[32]Obrazac PVR-M-RS'!$C$29</f>
        <v>6</v>
      </c>
      <c r="E48" s="994">
        <f>'[33]Obrazac PVR1-M-F'!$C$28</f>
        <v>2</v>
      </c>
      <c r="F48" s="797">
        <f t="shared" si="41"/>
        <v>0.33333333333333331</v>
      </c>
      <c r="G48" s="544">
        <f t="shared" si="42"/>
        <v>-4</v>
      </c>
      <c r="H48" s="611">
        <f t="shared" si="43"/>
        <v>4.5454545454545456E-2</v>
      </c>
      <c r="I48" s="616">
        <f t="shared" si="44"/>
        <v>1.1695906432748537E-2</v>
      </c>
      <c r="J48" s="741">
        <f>'[32]Obrazac PVR-M-RS'!$G$29</f>
        <v>8763.9699999999993</v>
      </c>
      <c r="K48" s="994">
        <f>'[33]Obrazac PVR1-M-F'!$G$28</f>
        <v>1773.83</v>
      </c>
      <c r="L48" s="612">
        <f t="shared" si="45"/>
        <v>0.20240028206395047</v>
      </c>
      <c r="M48" s="992">
        <f t="shared" si="46"/>
        <v>-6990.1399999999994</v>
      </c>
      <c r="N48" s="611">
        <f t="shared" si="47"/>
        <v>7.3088575834535693E-2</v>
      </c>
      <c r="O48" s="616">
        <f t="shared" si="48"/>
        <v>1.420804087181653E-2</v>
      </c>
      <c r="P48" s="627"/>
      <c r="Q48" s="617">
        <f t="shared" si="49"/>
        <v>1460.6616666666666</v>
      </c>
      <c r="R48" s="619">
        <f t="shared" si="49"/>
        <v>886.91499999999996</v>
      </c>
      <c r="S48" s="681">
        <f t="shared" si="50"/>
        <v>-573.74666666666667</v>
      </c>
      <c r="T48" s="359"/>
    </row>
    <row r="49" spans="2:20" s="266" customFormat="1" ht="18" customHeight="1" x14ac:dyDescent="0.25">
      <c r="B49" s="1196" t="s">
        <v>311</v>
      </c>
      <c r="C49" s="1196"/>
      <c r="D49" s="650">
        <f>SUM(D42:D48)</f>
        <v>132</v>
      </c>
      <c r="E49" s="386">
        <f>SUM(E42:E48)</f>
        <v>171</v>
      </c>
      <c r="F49" s="613">
        <f t="shared" ref="F49" si="51">IF(D49=0,"",E49/D49)</f>
        <v>1.2954545454545454</v>
      </c>
      <c r="G49" s="614">
        <f t="shared" ref="G49" si="52">SUM(E49)-D49</f>
        <v>39</v>
      </c>
      <c r="H49" s="611">
        <f t="shared" ref="H49" si="53">SUM(D49)/$D$49</f>
        <v>1</v>
      </c>
      <c r="I49" s="616">
        <f t="shared" ref="I49" si="54">SUM(E49)/$E$49</f>
        <v>1</v>
      </c>
      <c r="J49" s="650">
        <f>SUM(J42:J48)</f>
        <v>119908.89000000001</v>
      </c>
      <c r="K49" s="594">
        <f>SUM(K42:K48)</f>
        <v>124846.91</v>
      </c>
      <c r="L49" s="613">
        <f t="shared" ref="L49" si="55">IF(J49=0,"",K49/J49)</f>
        <v>1.0411814336701806</v>
      </c>
      <c r="M49" s="614">
        <f t="shared" ref="M49" si="56">SUM(K49)-J49</f>
        <v>4938.0199999999895</v>
      </c>
      <c r="N49" s="611">
        <f t="shared" ref="N49" si="57">SUM(J49)/$J$49</f>
        <v>1</v>
      </c>
      <c r="O49" s="616">
        <f t="shared" ref="O49" si="58">SUM(K49)/$K$49</f>
        <v>1</v>
      </c>
      <c r="P49" s="387"/>
      <c r="Q49" s="618">
        <f t="shared" ref="Q49:R49" si="59">IF(D49=0,"",J49/D49)</f>
        <v>908.40068181818197</v>
      </c>
      <c r="R49" s="620">
        <f t="shared" si="59"/>
        <v>730.09888888888895</v>
      </c>
      <c r="S49" s="682">
        <f t="shared" ref="S49" si="60">IF(Q49="","",R49-Q49)</f>
        <v>-178.30179292929301</v>
      </c>
      <c r="T49" s="359"/>
    </row>
    <row r="50" spans="2:20" s="266" customFormat="1" ht="9" customHeight="1" x14ac:dyDescent="0.25">
      <c r="B50" s="1206"/>
      <c r="C50" s="1206"/>
      <c r="D50" s="1206"/>
      <c r="E50" s="1206"/>
      <c r="F50" s="1206"/>
      <c r="G50" s="1206"/>
      <c r="H50" s="1206"/>
      <c r="I50" s="1206"/>
      <c r="J50" s="1206"/>
      <c r="K50" s="1206"/>
      <c r="L50" s="1206"/>
      <c r="M50" s="1206"/>
      <c r="N50" s="1206"/>
      <c r="O50" s="1206"/>
      <c r="P50" s="1206"/>
      <c r="Q50" s="1206"/>
      <c r="R50" s="1206"/>
      <c r="S50" s="1206"/>
      <c r="T50" s="359"/>
    </row>
    <row r="51" spans="2:20" s="266" customFormat="1" ht="18" customHeight="1" x14ac:dyDescent="0.3">
      <c r="B51" s="1202" t="s">
        <v>307</v>
      </c>
      <c r="C51" s="1202"/>
      <c r="D51" s="992">
        <f>D49+D23</f>
        <v>3636</v>
      </c>
      <c r="E51" s="594">
        <f>E49+E23</f>
        <v>5639</v>
      </c>
      <c r="F51" s="612">
        <f>IF(D51=0,"",E51/D51)</f>
        <v>1.5508800880088009</v>
      </c>
      <c r="G51" s="992">
        <f>SUM(E51)-D51</f>
        <v>2003</v>
      </c>
      <c r="H51" s="611"/>
      <c r="I51" s="616"/>
      <c r="J51" s="992">
        <f>J49+J23</f>
        <v>3215466.9400000009</v>
      </c>
      <c r="K51" s="994">
        <f>K49+K23</f>
        <v>3544612.7350000008</v>
      </c>
      <c r="L51" s="612">
        <f>IF(J51=0,"",K51/J51)</f>
        <v>1.1023632962620353</v>
      </c>
      <c r="M51" s="992">
        <f>SUM(K51)-J51</f>
        <v>329145.79499999993</v>
      </c>
      <c r="N51" s="611"/>
      <c r="O51" s="616"/>
      <c r="P51" s="543"/>
      <c r="Q51" s="618">
        <f>IF(D51=0,"",J51/D51)</f>
        <v>884.34184268426861</v>
      </c>
      <c r="R51" s="620">
        <f>IF(E51=0,"",K51/E51)</f>
        <v>628.58888721404514</v>
      </c>
      <c r="S51" s="682">
        <f>IF(Q51="","",R51-Q51)</f>
        <v>-255.75295547022347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90" t="s">
        <v>22</v>
      </c>
      <c r="C54" s="993" t="s">
        <v>71</v>
      </c>
      <c r="D54" s="992"/>
      <c r="E54" s="994"/>
      <c r="F54" s="612"/>
      <c r="G54" s="992"/>
      <c r="H54" s="611"/>
      <c r="I54" s="616"/>
      <c r="J54" s="992"/>
      <c r="K54" s="992"/>
      <c r="L54" s="612"/>
      <c r="M54" s="992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90" t="s">
        <v>24</v>
      </c>
      <c r="C55" s="993" t="s">
        <v>172</v>
      </c>
      <c r="D55" s="992"/>
      <c r="E55" s="994"/>
      <c r="F55" s="612"/>
      <c r="G55" s="992"/>
      <c r="H55" s="611"/>
      <c r="I55" s="616"/>
      <c r="J55" s="992"/>
      <c r="K55" s="992"/>
      <c r="L55" s="612"/>
      <c r="M55" s="992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103" t="s">
        <v>231</v>
      </c>
      <c r="C56" s="1103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Q8:R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L43:L48 F26:F35 L51:L56 F51:F56 F11:F23 L11:L23 F43:F48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9"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1" t="s">
        <v>270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0" t="s">
        <v>313</v>
      </c>
      <c r="C7" s="1020"/>
      <c r="D7" s="1020"/>
      <c r="E7" s="1059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4"/>
      <c r="B8" s="1005" t="s">
        <v>74</v>
      </c>
      <c r="C8" s="1008" t="s">
        <v>271</v>
      </c>
      <c r="D8" s="1011" t="s">
        <v>93</v>
      </c>
      <c r="E8" s="1012"/>
      <c r="F8" s="1012"/>
      <c r="G8" s="1012"/>
      <c r="H8" s="1012"/>
      <c r="I8" s="1016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345</v>
      </c>
      <c r="G9" s="1197" t="s">
        <v>349</v>
      </c>
      <c r="H9" s="1054" t="s">
        <v>227</v>
      </c>
      <c r="I9" s="1055"/>
      <c r="J9" s="1054" t="s">
        <v>162</v>
      </c>
      <c r="K9" s="1055"/>
      <c r="L9" s="1098" t="s">
        <v>345</v>
      </c>
      <c r="M9" s="1098" t="s">
        <v>349</v>
      </c>
      <c r="N9" s="1054" t="s">
        <v>227</v>
      </c>
      <c r="O9" s="1055"/>
      <c r="P9" s="396"/>
      <c r="Q9" s="1026" t="s">
        <v>273</v>
      </c>
      <c r="R9" s="1027"/>
      <c r="S9" s="1018" t="s">
        <v>345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07"/>
      <c r="C10" s="1010"/>
      <c r="D10" s="604" t="s">
        <v>346</v>
      </c>
      <c r="E10" s="604" t="s">
        <v>347</v>
      </c>
      <c r="F10" s="1019"/>
      <c r="G10" s="1198"/>
      <c r="H10" s="372" t="s">
        <v>346</v>
      </c>
      <c r="I10" s="372" t="s">
        <v>347</v>
      </c>
      <c r="J10" s="604" t="s">
        <v>346</v>
      </c>
      <c r="K10" s="604" t="s">
        <v>347</v>
      </c>
      <c r="L10" s="1019"/>
      <c r="M10" s="1019"/>
      <c r="N10" s="372" t="s">
        <v>346</v>
      </c>
      <c r="O10" s="372" t="s">
        <v>347</v>
      </c>
      <c r="P10" s="605"/>
      <c r="Q10" s="604" t="s">
        <v>346</v>
      </c>
      <c r="R10" s="604" t="s">
        <v>347</v>
      </c>
      <c r="S10" s="101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841681.08999999985</v>
      </c>
      <c r="E12" s="650">
        <v>691265.91000000527</v>
      </c>
      <c r="F12" s="612">
        <v>0.82129195750376827</v>
      </c>
      <c r="G12" s="637">
        <v>-150415.17999999458</v>
      </c>
      <c r="H12" s="611">
        <v>7.2125023716550801E-2</v>
      </c>
      <c r="I12" s="616">
        <v>6.2014242329758648E-2</v>
      </c>
      <c r="J12" s="690">
        <v>226015.52</v>
      </c>
      <c r="K12" s="650">
        <v>240238.26999999996</v>
      </c>
      <c r="L12" s="612">
        <v>1.0629282006828555</v>
      </c>
      <c r="M12" s="649">
        <v>14222.749999999971</v>
      </c>
      <c r="N12" s="611">
        <v>0.26331836012998128</v>
      </c>
      <c r="O12" s="616">
        <v>0.24610824271007559</v>
      </c>
      <c r="P12" s="378"/>
      <c r="Q12" s="376">
        <v>1067696.6099999999</v>
      </c>
      <c r="R12" s="380">
        <v>931504.18000000529</v>
      </c>
      <c r="S12" s="529">
        <v>0.87244276255593378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69" t="s">
        <v>341</v>
      </c>
      <c r="D13" s="690">
        <v>1158606.3500000001</v>
      </c>
      <c r="E13" s="650">
        <v>1078619.8700000001</v>
      </c>
      <c r="F13" s="612">
        <v>0.93096319556681184</v>
      </c>
      <c r="G13" s="637">
        <v>-79986.479999999981</v>
      </c>
      <c r="H13" s="611">
        <v>9.9282865523207114E-2</v>
      </c>
      <c r="I13" s="616">
        <v>9.6764201781442211E-2</v>
      </c>
      <c r="J13" s="690">
        <v>40662.5</v>
      </c>
      <c r="K13" s="650">
        <v>47588.460000000014</v>
      </c>
      <c r="L13" s="612">
        <v>1.1703279434368279</v>
      </c>
      <c r="M13" s="649">
        <v>6925.9600000000137</v>
      </c>
      <c r="N13" s="611">
        <v>4.7373661856430757E-2</v>
      </c>
      <c r="O13" s="616">
        <v>4.8751234613364183E-2</v>
      </c>
      <c r="P13" s="378"/>
      <c r="Q13" s="376">
        <v>1199268.8500000001</v>
      </c>
      <c r="R13" s="380">
        <v>1126208.33</v>
      </c>
      <c r="S13" s="529">
        <v>0.93907911474562189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28075.65000000002</v>
      </c>
      <c r="E14" s="650">
        <v>27441.910000000018</v>
      </c>
      <c r="F14" s="612">
        <v>0.97742741485949569</v>
      </c>
      <c r="G14" s="637">
        <v>-633.7400000000016</v>
      </c>
      <c r="H14" s="611">
        <v>2.4058481842660637E-3</v>
      </c>
      <c r="I14" s="616">
        <v>2.4618446130685299E-3</v>
      </c>
      <c r="J14" s="690">
        <v>4444.3999999999978</v>
      </c>
      <c r="K14" s="650">
        <v>3257.1000000000013</v>
      </c>
      <c r="L14" s="612">
        <v>0.7328548285482861</v>
      </c>
      <c r="M14" s="649">
        <v>-1187.2999999999965</v>
      </c>
      <c r="N14" s="611">
        <v>5.177928134146222E-3</v>
      </c>
      <c r="O14" s="616">
        <v>3.3366838569516325E-3</v>
      </c>
      <c r="P14" s="378"/>
      <c r="Q14" s="376">
        <v>32520.050000000017</v>
      </c>
      <c r="R14" s="380">
        <v>30699.01000000002</v>
      </c>
      <c r="S14" s="529">
        <v>0.94400254612154666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32718.470000000016</v>
      </c>
      <c r="E15" s="650">
        <v>243401.8999999901</v>
      </c>
      <c r="F15" s="612">
        <v>7.4392812377837343</v>
      </c>
      <c r="G15" s="637">
        <v>210683.4299999901</v>
      </c>
      <c r="H15" s="611">
        <v>2.8036989933078542E-3</v>
      </c>
      <c r="I15" s="616">
        <v>2.1835858230189527E-2</v>
      </c>
      <c r="J15" s="690">
        <v>0</v>
      </c>
      <c r="K15" s="650">
        <v>0</v>
      </c>
      <c r="L15" s="612" t="s">
        <v>348</v>
      </c>
      <c r="M15" s="649">
        <v>0</v>
      </c>
      <c r="N15" s="611">
        <v>0</v>
      </c>
      <c r="O15" s="616">
        <v>0</v>
      </c>
      <c r="P15" s="378"/>
      <c r="Q15" s="376">
        <v>32718.470000000016</v>
      </c>
      <c r="R15" s="380">
        <v>243401.8999999901</v>
      </c>
      <c r="S15" s="529">
        <v>7.4392812377837343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1525425.6199999999</v>
      </c>
      <c r="E16" s="650">
        <v>2472803.5499999998</v>
      </c>
      <c r="F16" s="612">
        <v>1.621058095248197</v>
      </c>
      <c r="G16" s="637">
        <v>947377.92999999993</v>
      </c>
      <c r="H16" s="611">
        <v>0.13071620632505149</v>
      </c>
      <c r="I16" s="616">
        <v>0.22183798790770151</v>
      </c>
      <c r="J16" s="690">
        <v>93995.03</v>
      </c>
      <c r="K16" s="650">
        <v>169310.97</v>
      </c>
      <c r="L16" s="612">
        <v>1.8012757695805832</v>
      </c>
      <c r="M16" s="649">
        <v>75315.94</v>
      </c>
      <c r="N16" s="611">
        <v>0.10950848490390568</v>
      </c>
      <c r="O16" s="616">
        <v>0.1734479077718897</v>
      </c>
      <c r="P16" s="378"/>
      <c r="Q16" s="376">
        <v>1619420.65</v>
      </c>
      <c r="R16" s="380">
        <v>2642114.52</v>
      </c>
      <c r="S16" s="529">
        <v>1.6315183581239379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996943.61000000034</v>
      </c>
      <c r="E17" s="650">
        <v>976065.88000000012</v>
      </c>
      <c r="F17" s="612">
        <v>0.97905826388716188</v>
      </c>
      <c r="G17" s="637">
        <v>-20877.730000000214</v>
      </c>
      <c r="H17" s="611">
        <v>8.5429721980939136E-2</v>
      </c>
      <c r="I17" s="616">
        <v>8.7563967984662622E-2</v>
      </c>
      <c r="J17" s="690">
        <v>307281.06999999995</v>
      </c>
      <c r="K17" s="650">
        <v>270827.06000000006</v>
      </c>
      <c r="L17" s="612">
        <v>0.88136591036994272</v>
      </c>
      <c r="M17" s="649">
        <v>-36454.009999999893</v>
      </c>
      <c r="N17" s="611">
        <v>0.35799642188901881</v>
      </c>
      <c r="O17" s="616">
        <v>0.27744443803618896</v>
      </c>
      <c r="P17" s="378"/>
      <c r="Q17" s="376">
        <v>1304224.6800000002</v>
      </c>
      <c r="R17" s="380">
        <v>1246892.9400000002</v>
      </c>
      <c r="S17" s="529">
        <v>0.95604151579158891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149410.87</v>
      </c>
      <c r="E18" s="650">
        <v>246992.38</v>
      </c>
      <c r="F18" s="612">
        <v>1.6531085054253416</v>
      </c>
      <c r="G18" s="637">
        <v>97581.510000000009</v>
      </c>
      <c r="H18" s="611">
        <v>1.2803260843439515E-2</v>
      </c>
      <c r="I18" s="616">
        <v>2.2157964229602638E-2</v>
      </c>
      <c r="J18" s="690">
        <v>0</v>
      </c>
      <c r="K18" s="650">
        <v>0</v>
      </c>
      <c r="L18" s="612" t="s">
        <v>348</v>
      </c>
      <c r="M18" s="649">
        <v>0</v>
      </c>
      <c r="N18" s="611">
        <v>0</v>
      </c>
      <c r="O18" s="616">
        <v>0</v>
      </c>
      <c r="P18" s="378"/>
      <c r="Q18" s="376">
        <v>149410.87</v>
      </c>
      <c r="R18" s="380">
        <v>246992.38</v>
      </c>
      <c r="S18" s="529">
        <v>1.6531085054253416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37380.379999999997</v>
      </c>
      <c r="E19" s="650">
        <v>53390.69999999999</v>
      </c>
      <c r="F19" s="612">
        <v>1.428308112437594</v>
      </c>
      <c r="G19" s="637">
        <v>16010.319999999992</v>
      </c>
      <c r="H19" s="611">
        <v>3.2031856555476156E-3</v>
      </c>
      <c r="I19" s="616">
        <v>4.7897397514589128E-3</v>
      </c>
      <c r="J19" s="690">
        <v>15161.179999999998</v>
      </c>
      <c r="K19" s="650">
        <v>15422.590000000002</v>
      </c>
      <c r="L19" s="612">
        <v>1.0172420616337252</v>
      </c>
      <c r="M19" s="649">
        <v>261.41000000000349</v>
      </c>
      <c r="N19" s="611">
        <v>1.7663464240134787E-2</v>
      </c>
      <c r="O19" s="616">
        <v>1.5799424974788513E-2</v>
      </c>
      <c r="P19" s="378"/>
      <c r="Q19" s="376">
        <v>52541.56</v>
      </c>
      <c r="R19" s="380">
        <v>68813.289999999994</v>
      </c>
      <c r="S19" s="529">
        <v>1.309692555759669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1835005.36</v>
      </c>
      <c r="E20" s="650">
        <v>1650521.1936000001</v>
      </c>
      <c r="F20" s="612">
        <v>0.89946396320063071</v>
      </c>
      <c r="G20" s="637">
        <v>-184484.16639999999</v>
      </c>
      <c r="H20" s="611">
        <v>0.15724459855691647</v>
      </c>
      <c r="I20" s="616">
        <v>0.14807011280262919</v>
      </c>
      <c r="J20" s="690">
        <v>14672.120000000017</v>
      </c>
      <c r="K20" s="650">
        <v>6291.6970999999903</v>
      </c>
      <c r="L20" s="612">
        <v>0.42881990468998227</v>
      </c>
      <c r="M20" s="649">
        <v>-8380.4229000000269</v>
      </c>
      <c r="N20" s="611">
        <v>1.7093687097374133E-2</v>
      </c>
      <c r="O20" s="616">
        <v>6.4454281865461175E-3</v>
      </c>
      <c r="P20" s="378"/>
      <c r="Q20" s="376">
        <v>1849677.4800000002</v>
      </c>
      <c r="R20" s="380">
        <v>1656812.8907000001</v>
      </c>
      <c r="S20" s="529">
        <v>0.89573069284489526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1848406.6500000004</v>
      </c>
      <c r="E21" s="650">
        <v>1712211.3099999998</v>
      </c>
      <c r="F21" s="612">
        <v>0.92631743669608602</v>
      </c>
      <c r="G21" s="637">
        <v>-136195.34000000055</v>
      </c>
      <c r="H21" s="611">
        <v>0.15839297692797194</v>
      </c>
      <c r="I21" s="616">
        <v>0.15360440253460883</v>
      </c>
      <c r="J21" s="690">
        <v>0</v>
      </c>
      <c r="K21" s="650">
        <v>0</v>
      </c>
      <c r="L21" s="612" t="s">
        <v>348</v>
      </c>
      <c r="M21" s="649">
        <v>0</v>
      </c>
      <c r="N21" s="611">
        <v>0</v>
      </c>
      <c r="O21" s="616">
        <v>0</v>
      </c>
      <c r="P21" s="378"/>
      <c r="Q21" s="376">
        <v>1848406.6500000004</v>
      </c>
      <c r="R21" s="380">
        <v>1712211.3099999998</v>
      </c>
      <c r="S21" s="529">
        <v>0.92631743669608602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2629579.0099999998</v>
      </c>
      <c r="E22" s="650">
        <v>1904602.2899999998</v>
      </c>
      <c r="F22" s="612">
        <v>0.7242993204452145</v>
      </c>
      <c r="G22" s="637">
        <v>-724976.72</v>
      </c>
      <c r="H22" s="611">
        <v>0.22533290900095451</v>
      </c>
      <c r="I22" s="616">
        <v>0.17086401375394361</v>
      </c>
      <c r="J22" s="690">
        <v>149968.46000000005</v>
      </c>
      <c r="K22" s="650">
        <v>222632.43999999997</v>
      </c>
      <c r="L22" s="612">
        <v>1.4845284135077461</v>
      </c>
      <c r="M22" s="649">
        <v>72663.979999999923</v>
      </c>
      <c r="N22" s="611">
        <v>0.17472007656119679</v>
      </c>
      <c r="O22" s="616">
        <v>0.22807223253254508</v>
      </c>
      <c r="P22" s="378"/>
      <c r="Q22" s="376">
        <v>2779547.4699999997</v>
      </c>
      <c r="R22" s="380">
        <v>2127234.73</v>
      </c>
      <c r="S22" s="529">
        <v>0.7653169276508166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527264.78000000014</v>
      </c>
      <c r="E23" s="650">
        <v>89572.66</v>
      </c>
      <c r="F23" s="612">
        <v>0.16988174328655137</v>
      </c>
      <c r="G23" s="637">
        <v>-437692.12000000011</v>
      </c>
      <c r="H23" s="611">
        <v>4.5182177922521653E-2</v>
      </c>
      <c r="I23" s="616">
        <v>8.0356640809338287E-3</v>
      </c>
      <c r="J23" s="690">
        <v>1218.3000000000029</v>
      </c>
      <c r="K23" s="650">
        <v>580.22999999999956</v>
      </c>
      <c r="L23" s="612">
        <v>0.4762620044324043</v>
      </c>
      <c r="M23" s="649">
        <v>-638.07000000000335</v>
      </c>
      <c r="N23" s="611">
        <v>1.4193749090609217E-3</v>
      </c>
      <c r="O23" s="616">
        <v>5.9440731765037717E-4</v>
      </c>
      <c r="P23" s="378"/>
      <c r="Q23" s="376">
        <v>528483.08000000019</v>
      </c>
      <c r="R23" s="380">
        <v>90152.89</v>
      </c>
      <c r="S23" s="529">
        <v>0.17058803472005191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59253.469999999987</v>
      </c>
      <c r="E24" s="650">
        <v>0</v>
      </c>
      <c r="F24" s="612">
        <v>0</v>
      </c>
      <c r="G24" s="637">
        <v>-59253.469999999987</v>
      </c>
      <c r="H24" s="611">
        <v>5.0775263693258587E-3</v>
      </c>
      <c r="I24" s="616">
        <v>0</v>
      </c>
      <c r="J24" s="690">
        <v>4917.0100000000048</v>
      </c>
      <c r="K24" s="650">
        <v>0</v>
      </c>
      <c r="L24" s="612">
        <v>0</v>
      </c>
      <c r="M24" s="649">
        <v>-4917.0100000000048</v>
      </c>
      <c r="N24" s="611">
        <v>5.7285402787504167E-3</v>
      </c>
      <c r="O24" s="616">
        <v>0</v>
      </c>
      <c r="P24" s="378"/>
      <c r="Q24" s="376">
        <v>64170.479999999989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7" t="s">
        <v>240</v>
      </c>
      <c r="C25" s="1218"/>
      <c r="D25" s="607">
        <v>11669751.310000001</v>
      </c>
      <c r="E25" s="608">
        <v>11146889.553599995</v>
      </c>
      <c r="F25" s="613">
        <v>0.95519512434237075</v>
      </c>
      <c r="G25" s="614">
        <v>-522861.75640000589</v>
      </c>
      <c r="H25" s="611"/>
      <c r="I25" s="616"/>
      <c r="J25" s="607">
        <v>858335.5900000002</v>
      </c>
      <c r="K25" s="608">
        <v>976148.81709999987</v>
      </c>
      <c r="L25" s="613">
        <v>1.1372577677921984</v>
      </c>
      <c r="M25" s="614">
        <v>117813.22709999967</v>
      </c>
      <c r="N25" s="611"/>
      <c r="O25" s="616"/>
      <c r="P25" s="387"/>
      <c r="Q25" s="386">
        <v>12528086.9</v>
      </c>
      <c r="R25" s="608">
        <v>12123038.370699998</v>
      </c>
      <c r="S25" s="531">
        <v>0.96766876439051497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9" t="s">
        <v>272</v>
      </c>
      <c r="D27" s="1220"/>
      <c r="E27" s="122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2525.2800000000025</v>
      </c>
      <c r="E28" s="382">
        <v>8333.99999999998</v>
      </c>
      <c r="F28" s="612">
        <v>3.3002280935183315</v>
      </c>
      <c r="G28" s="649">
        <v>5808.7199999999775</v>
      </c>
      <c r="H28" s="611">
        <v>1.0490880246245558E-3</v>
      </c>
      <c r="I28" s="616">
        <v>4.0930250594943497E-3</v>
      </c>
      <c r="J28" s="535"/>
      <c r="K28" s="536"/>
      <c r="L28" s="536"/>
      <c r="M28" s="536"/>
      <c r="N28" s="536"/>
      <c r="O28" s="537"/>
      <c r="P28" s="378"/>
      <c r="Q28" s="376">
        <v>2525.2800000000025</v>
      </c>
      <c r="R28" s="382">
        <v>8333.99999999998</v>
      </c>
      <c r="S28" s="529">
        <v>3.3002280935183315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15129.599999999997</v>
      </c>
      <c r="E29" s="382">
        <v>17766.409999999989</v>
      </c>
      <c r="F29" s="612">
        <v>1.1742815408206424</v>
      </c>
      <c r="G29" s="649">
        <v>2636.8099999999922</v>
      </c>
      <c r="H29" s="611">
        <v>6.2853553575681342E-3</v>
      </c>
      <c r="I29" s="616">
        <v>8.7255053212444353E-3</v>
      </c>
      <c r="J29" s="538"/>
      <c r="K29" s="539"/>
      <c r="L29" s="539"/>
      <c r="M29" s="539"/>
      <c r="N29" s="539"/>
      <c r="O29" s="540"/>
      <c r="P29" s="378"/>
      <c r="Q29" s="376">
        <v>15129.599999999997</v>
      </c>
      <c r="R29" s="382">
        <v>17766.409999999989</v>
      </c>
      <c r="S29" s="529">
        <v>1.1742815408206424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15111.330000000024</v>
      </c>
      <c r="E30" s="382">
        <v>14084.419999999991</v>
      </c>
      <c r="F30" s="612">
        <v>0.9320437049551541</v>
      </c>
      <c r="G30" s="649">
        <v>-1026.9100000000326</v>
      </c>
      <c r="H30" s="611">
        <v>6.2777653722160699E-3</v>
      </c>
      <c r="I30" s="616">
        <v>6.9171927055967728E-3</v>
      </c>
      <c r="J30" s="538"/>
      <c r="K30" s="539"/>
      <c r="L30" s="539"/>
      <c r="M30" s="539"/>
      <c r="N30" s="539"/>
      <c r="O30" s="540"/>
      <c r="P30" s="378"/>
      <c r="Q30" s="376">
        <v>15111.330000000024</v>
      </c>
      <c r="R30" s="382">
        <v>14084.419999999991</v>
      </c>
      <c r="S30" s="529">
        <v>0.9320437049551541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7378.4800000000105</v>
      </c>
      <c r="E31" s="382">
        <v>6191.0899999999838</v>
      </c>
      <c r="F31" s="612">
        <v>0.83907390139974292</v>
      </c>
      <c r="G31" s="649">
        <v>-1187.3900000000267</v>
      </c>
      <c r="H31" s="611">
        <v>3.0652739529603823E-3</v>
      </c>
      <c r="I31" s="616">
        <v>3.0405911345794175E-3</v>
      </c>
      <c r="J31" s="538"/>
      <c r="K31" s="539"/>
      <c r="L31" s="539"/>
      <c r="M31" s="539"/>
      <c r="N31" s="539"/>
      <c r="O31" s="540"/>
      <c r="P31" s="378"/>
      <c r="Q31" s="376">
        <v>7378.4800000000105</v>
      </c>
      <c r="R31" s="382">
        <v>6191.0899999999838</v>
      </c>
      <c r="S31" s="529">
        <v>0.83907390139974292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53488.810000000027</v>
      </c>
      <c r="E32" s="382">
        <v>16533.059999999976</v>
      </c>
      <c r="F32" s="612">
        <v>0.30909380859286206</v>
      </c>
      <c r="G32" s="649">
        <v>-36955.750000000051</v>
      </c>
      <c r="H32" s="611">
        <v>2.2221088363436194E-2</v>
      </c>
      <c r="I32" s="616">
        <v>8.1197778845840778E-3</v>
      </c>
      <c r="J32" s="538"/>
      <c r="K32" s="539"/>
      <c r="L32" s="539"/>
      <c r="M32" s="539"/>
      <c r="N32" s="539"/>
      <c r="O32" s="540"/>
      <c r="P32" s="378"/>
      <c r="Q32" s="376">
        <v>53488.810000000027</v>
      </c>
      <c r="R32" s="382">
        <v>16533.059999999976</v>
      </c>
      <c r="S32" s="529">
        <v>0.30909380859286206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4823.66</v>
      </c>
      <c r="E33" s="382">
        <v>7117.4300000000103</v>
      </c>
      <c r="F33" s="612">
        <v>1.4755248089624913</v>
      </c>
      <c r="G33" s="649">
        <v>2293.7700000000104</v>
      </c>
      <c r="H33" s="611">
        <v>2.0039139979964515E-3</v>
      </c>
      <c r="I33" s="616">
        <v>3.4955386788093328E-3</v>
      </c>
      <c r="J33" s="538"/>
      <c r="K33" s="539"/>
      <c r="L33" s="539"/>
      <c r="M33" s="539"/>
      <c r="N33" s="539"/>
      <c r="O33" s="540"/>
      <c r="P33" s="378"/>
      <c r="Q33" s="376">
        <v>4823.66</v>
      </c>
      <c r="R33" s="382">
        <v>7117.4300000000103</v>
      </c>
      <c r="S33" s="529">
        <v>1.4755248089624913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2308662.11</v>
      </c>
      <c r="E34" s="382">
        <v>1966120.42</v>
      </c>
      <c r="F34" s="612">
        <v>0.85162762081281784</v>
      </c>
      <c r="G34" s="649">
        <v>-342541.68999999994</v>
      </c>
      <c r="H34" s="611">
        <v>0.95909751493119821</v>
      </c>
      <c r="I34" s="616">
        <v>0.9656083692156916</v>
      </c>
      <c r="J34" s="538"/>
      <c r="K34" s="539"/>
      <c r="L34" s="539"/>
      <c r="M34" s="539"/>
      <c r="N34" s="539"/>
      <c r="O34" s="540"/>
      <c r="P34" s="378"/>
      <c r="Q34" s="376">
        <v>2308662.11</v>
      </c>
      <c r="R34" s="382">
        <v>1966120.42</v>
      </c>
      <c r="S34" s="529">
        <v>0.85162762081281784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6" t="s">
        <v>309</v>
      </c>
      <c r="C35" s="1196"/>
      <c r="D35" s="607">
        <v>2407119.27</v>
      </c>
      <c r="E35" s="608">
        <v>2036146.8299999998</v>
      </c>
      <c r="F35" s="613">
        <v>0.84588531003700529</v>
      </c>
      <c r="G35" s="614">
        <v>-370972.44000000018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2407119.27</v>
      </c>
      <c r="R35" s="608">
        <v>2036146.8299999998</v>
      </c>
      <c r="S35" s="531">
        <v>0.84588531003700529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359"/>
    </row>
    <row r="37" spans="1:25" s="266" customFormat="1" ht="18" customHeight="1" x14ac:dyDescent="0.3">
      <c r="B37" s="1216" t="s">
        <v>305</v>
      </c>
      <c r="C37" s="1216"/>
      <c r="D37" s="778">
        <v>14076870.58</v>
      </c>
      <c r="E37" s="594">
        <v>13183036.383599995</v>
      </c>
      <c r="F37" s="612">
        <v>0.93650334487908571</v>
      </c>
      <c r="G37" s="778">
        <v>-893834.19640000537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14935206.17</v>
      </c>
      <c r="R37" s="594">
        <v>14159185.200699998</v>
      </c>
      <c r="S37" s="787">
        <v>0.94804082645616394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0"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01" t="s">
        <v>270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20" t="s">
        <v>314</v>
      </c>
      <c r="C7" s="1020"/>
      <c r="D7" s="1020"/>
      <c r="E7" s="1020"/>
      <c r="F7" s="1020"/>
      <c r="G7" s="1020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04"/>
      <c r="B8" s="1005" t="s">
        <v>84</v>
      </c>
      <c r="C8" s="1008" t="s">
        <v>271</v>
      </c>
      <c r="D8" s="1011" t="s">
        <v>93</v>
      </c>
      <c r="E8" s="1012"/>
      <c r="F8" s="1012"/>
      <c r="G8" s="1012"/>
      <c r="H8" s="728"/>
      <c r="I8" s="728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345</v>
      </c>
      <c r="G9" s="1197" t="s">
        <v>349</v>
      </c>
      <c r="H9" s="1054" t="s">
        <v>227</v>
      </c>
      <c r="I9" s="1055"/>
      <c r="J9" s="1054" t="s">
        <v>162</v>
      </c>
      <c r="K9" s="1055"/>
      <c r="L9" s="1098" t="s">
        <v>345</v>
      </c>
      <c r="M9" s="1098" t="s">
        <v>349</v>
      </c>
      <c r="N9" s="1054" t="s">
        <v>227</v>
      </c>
      <c r="O9" s="1055"/>
      <c r="P9" s="396"/>
      <c r="Q9" s="1026" t="s">
        <v>273</v>
      </c>
      <c r="R9" s="1027"/>
      <c r="S9" s="1018" t="s">
        <v>345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07"/>
      <c r="C10" s="1010"/>
      <c r="D10" s="724" t="s">
        <v>346</v>
      </c>
      <c r="E10" s="724" t="s">
        <v>347</v>
      </c>
      <c r="F10" s="1019"/>
      <c r="G10" s="1198"/>
      <c r="H10" s="372" t="s">
        <v>346</v>
      </c>
      <c r="I10" s="372" t="s">
        <v>347</v>
      </c>
      <c r="J10" s="724" t="s">
        <v>346</v>
      </c>
      <c r="K10" s="724" t="s">
        <v>347</v>
      </c>
      <c r="L10" s="1019"/>
      <c r="M10" s="1019"/>
      <c r="N10" s="372" t="s">
        <v>346</v>
      </c>
      <c r="O10" s="372" t="s">
        <v>347</v>
      </c>
      <c r="P10" s="729"/>
      <c r="Q10" s="724" t="s">
        <v>346</v>
      </c>
      <c r="R10" s="724" t="s">
        <v>347</v>
      </c>
      <c r="S10" s="1019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1525425.6199999999</v>
      </c>
      <c r="E12" s="650">
        <v>2472803.5499999998</v>
      </c>
      <c r="F12" s="612">
        <v>1.621058095248197</v>
      </c>
      <c r="G12" s="734">
        <v>947377.92999999993</v>
      </c>
      <c r="H12" s="611">
        <v>0.13071620632505149</v>
      </c>
      <c r="I12" s="616">
        <v>0.22183798790770146</v>
      </c>
      <c r="J12" s="690">
        <v>93995.03</v>
      </c>
      <c r="K12" s="650">
        <v>169310.97</v>
      </c>
      <c r="L12" s="612">
        <v>1.8012757695805832</v>
      </c>
      <c r="M12" s="734">
        <v>75315.94</v>
      </c>
      <c r="N12" s="611">
        <v>0.10950848490390568</v>
      </c>
      <c r="O12" s="616">
        <v>0.1734479077718897</v>
      </c>
      <c r="P12" s="378"/>
      <c r="Q12" s="376">
        <v>1619420.65</v>
      </c>
      <c r="R12" s="380">
        <v>2642114.52</v>
      </c>
      <c r="S12" s="529">
        <v>1.6315183581239379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171</v>
      </c>
      <c r="D13" s="690">
        <v>2629579.0099999998</v>
      </c>
      <c r="E13" s="650">
        <v>1904602.2899999998</v>
      </c>
      <c r="F13" s="612">
        <v>0.7242993204452145</v>
      </c>
      <c r="G13" s="734">
        <v>-724976.72</v>
      </c>
      <c r="H13" s="611">
        <v>0.22533290900095451</v>
      </c>
      <c r="I13" s="616">
        <v>0.17086401375394358</v>
      </c>
      <c r="J13" s="690">
        <v>149968.46000000005</v>
      </c>
      <c r="K13" s="650">
        <v>222632.43999999997</v>
      </c>
      <c r="L13" s="612">
        <v>1.4845284135077461</v>
      </c>
      <c r="M13" s="734">
        <v>72663.979999999923</v>
      </c>
      <c r="N13" s="611">
        <v>0.17472007656119679</v>
      </c>
      <c r="O13" s="616">
        <v>0.22807223253254508</v>
      </c>
      <c r="P13" s="378"/>
      <c r="Q13" s="376">
        <v>2779547.4699999997</v>
      </c>
      <c r="R13" s="380">
        <v>2127234.73</v>
      </c>
      <c r="S13" s="529">
        <v>0.7653169276508166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170</v>
      </c>
      <c r="D14" s="690">
        <v>1848406.6500000004</v>
      </c>
      <c r="E14" s="650">
        <v>1712211.3099999998</v>
      </c>
      <c r="F14" s="612">
        <v>0.92631743669608602</v>
      </c>
      <c r="G14" s="734">
        <v>-136195.34000000055</v>
      </c>
      <c r="H14" s="611">
        <v>0.15839297692797194</v>
      </c>
      <c r="I14" s="616">
        <v>0.1536044025346088</v>
      </c>
      <c r="J14" s="690">
        <v>0</v>
      </c>
      <c r="K14" s="650">
        <v>0</v>
      </c>
      <c r="L14" s="612" t="s">
        <v>348</v>
      </c>
      <c r="M14" s="734">
        <v>0</v>
      </c>
      <c r="N14" s="611">
        <v>0</v>
      </c>
      <c r="O14" s="616">
        <v>0</v>
      </c>
      <c r="P14" s="378"/>
      <c r="Q14" s="376">
        <v>1848406.6500000004</v>
      </c>
      <c r="R14" s="380">
        <v>1712211.3099999998</v>
      </c>
      <c r="S14" s="529">
        <v>0.92631743669608602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169</v>
      </c>
      <c r="D15" s="690">
        <v>1835005.36</v>
      </c>
      <c r="E15" s="650">
        <v>1650521.1936000001</v>
      </c>
      <c r="F15" s="612">
        <v>0.89946396320063071</v>
      </c>
      <c r="G15" s="734">
        <v>-184484.16639999999</v>
      </c>
      <c r="H15" s="611">
        <v>0.15724459855691647</v>
      </c>
      <c r="I15" s="616">
        <v>0.14807011280262916</v>
      </c>
      <c r="J15" s="690">
        <v>14672.120000000017</v>
      </c>
      <c r="K15" s="650">
        <v>6291.6970999999903</v>
      </c>
      <c r="L15" s="612">
        <v>0.42881990468998227</v>
      </c>
      <c r="M15" s="734">
        <v>-8380.4229000000269</v>
      </c>
      <c r="N15" s="611">
        <v>1.7093687097374133E-2</v>
      </c>
      <c r="O15" s="616">
        <v>6.4454281865461175E-3</v>
      </c>
      <c r="P15" s="378"/>
      <c r="Q15" s="376">
        <v>1849677.4800000002</v>
      </c>
      <c r="R15" s="380">
        <v>1656812.8907000001</v>
      </c>
      <c r="S15" s="529">
        <v>0.89573069284489526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996943.61000000034</v>
      </c>
      <c r="E16" s="650">
        <v>976065.88000000012</v>
      </c>
      <c r="F16" s="612">
        <v>0.97905826388716188</v>
      </c>
      <c r="G16" s="734">
        <v>-20877.730000000214</v>
      </c>
      <c r="H16" s="611">
        <v>8.5429721980939136E-2</v>
      </c>
      <c r="I16" s="616">
        <v>8.7563967984662608E-2</v>
      </c>
      <c r="J16" s="690">
        <v>307281.06999999995</v>
      </c>
      <c r="K16" s="650">
        <v>270827.06000000006</v>
      </c>
      <c r="L16" s="612">
        <v>0.88136591036994272</v>
      </c>
      <c r="M16" s="734">
        <v>-36454.009999999893</v>
      </c>
      <c r="N16" s="611">
        <v>0.35799642188901881</v>
      </c>
      <c r="O16" s="616">
        <v>0.27744443803618896</v>
      </c>
      <c r="P16" s="378"/>
      <c r="Q16" s="376">
        <v>1304224.6800000002</v>
      </c>
      <c r="R16" s="380">
        <v>1246892.9400000002</v>
      </c>
      <c r="S16" s="529">
        <v>0.95604151579158891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69" t="s">
        <v>341</v>
      </c>
      <c r="D17" s="690">
        <v>1158606.3500000001</v>
      </c>
      <c r="E17" s="650">
        <v>1078619.8700000001</v>
      </c>
      <c r="F17" s="612">
        <v>0.93096319556681184</v>
      </c>
      <c r="G17" s="734">
        <v>-79986.479999999981</v>
      </c>
      <c r="H17" s="611">
        <v>9.9282865523207114E-2</v>
      </c>
      <c r="I17" s="616">
        <v>9.6764201781442183E-2</v>
      </c>
      <c r="J17" s="690">
        <v>40662.5</v>
      </c>
      <c r="K17" s="650">
        <v>47588.460000000014</v>
      </c>
      <c r="L17" s="612">
        <v>1.1703279434368279</v>
      </c>
      <c r="M17" s="734">
        <v>6925.9600000000137</v>
      </c>
      <c r="N17" s="611">
        <v>4.7373661856430757E-2</v>
      </c>
      <c r="O17" s="616">
        <v>4.8751234613364183E-2</v>
      </c>
      <c r="P17" s="378"/>
      <c r="Q17" s="376">
        <v>1199268.8500000001</v>
      </c>
      <c r="R17" s="380">
        <v>1126208.33</v>
      </c>
      <c r="S17" s="529">
        <v>0.93907911474562189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841681.08999999985</v>
      </c>
      <c r="E18" s="650">
        <v>691265.91000000527</v>
      </c>
      <c r="F18" s="612">
        <v>0.82129195750376827</v>
      </c>
      <c r="G18" s="734">
        <v>-150415.17999999458</v>
      </c>
      <c r="H18" s="611">
        <v>7.2125023716550801E-2</v>
      </c>
      <c r="I18" s="616">
        <v>6.2014242329758641E-2</v>
      </c>
      <c r="J18" s="690">
        <v>226015.52</v>
      </c>
      <c r="K18" s="650">
        <v>240238.26999999996</v>
      </c>
      <c r="L18" s="612">
        <v>1.0629282006828555</v>
      </c>
      <c r="M18" s="734">
        <v>14222.749999999971</v>
      </c>
      <c r="N18" s="611">
        <v>0.26331836012998128</v>
      </c>
      <c r="O18" s="616">
        <v>0.24610824271007559</v>
      </c>
      <c r="P18" s="378"/>
      <c r="Q18" s="376">
        <v>1067696.6099999999</v>
      </c>
      <c r="R18" s="380">
        <v>931504.18000000529</v>
      </c>
      <c r="S18" s="529">
        <v>0.87244276255593378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149410.87</v>
      </c>
      <c r="E19" s="650">
        <v>246992.38</v>
      </c>
      <c r="F19" s="612">
        <v>1.6531085054253416</v>
      </c>
      <c r="G19" s="734">
        <v>97581.510000000009</v>
      </c>
      <c r="H19" s="611">
        <v>1.2803260843439515E-2</v>
      </c>
      <c r="I19" s="616">
        <v>2.2157964229602634E-2</v>
      </c>
      <c r="J19" s="690">
        <v>0</v>
      </c>
      <c r="K19" s="650">
        <v>0</v>
      </c>
      <c r="L19" s="612" t="s">
        <v>348</v>
      </c>
      <c r="M19" s="734">
        <v>0</v>
      </c>
      <c r="N19" s="611">
        <v>0</v>
      </c>
      <c r="O19" s="616">
        <v>0</v>
      </c>
      <c r="P19" s="378"/>
      <c r="Q19" s="376">
        <v>149410.87</v>
      </c>
      <c r="R19" s="380">
        <v>246992.38</v>
      </c>
      <c r="S19" s="529">
        <v>1.6531085054253416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32718.470000000016</v>
      </c>
      <c r="E20" s="650">
        <v>243401.8999999901</v>
      </c>
      <c r="F20" s="612">
        <v>7.4392812377837343</v>
      </c>
      <c r="G20" s="734">
        <v>210683.4299999901</v>
      </c>
      <c r="H20" s="611">
        <v>2.8036989933078542E-3</v>
      </c>
      <c r="I20" s="616">
        <v>2.1835858230189523E-2</v>
      </c>
      <c r="J20" s="690">
        <v>0</v>
      </c>
      <c r="K20" s="650">
        <v>0</v>
      </c>
      <c r="L20" s="612" t="s">
        <v>348</v>
      </c>
      <c r="M20" s="734">
        <v>0</v>
      </c>
      <c r="N20" s="611">
        <v>0</v>
      </c>
      <c r="O20" s="616">
        <v>0</v>
      </c>
      <c r="P20" s="378"/>
      <c r="Q20" s="376">
        <v>32718.470000000016</v>
      </c>
      <c r="R20" s="380">
        <v>243401.8999999901</v>
      </c>
      <c r="S20" s="529">
        <v>7.4392812377837343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71</v>
      </c>
      <c r="D21" s="690">
        <v>527264.78000000014</v>
      </c>
      <c r="E21" s="650">
        <v>89572.66</v>
      </c>
      <c r="F21" s="612">
        <v>0.16988174328655137</v>
      </c>
      <c r="G21" s="734">
        <v>-437692.12000000011</v>
      </c>
      <c r="H21" s="611">
        <v>4.5182177922521653E-2</v>
      </c>
      <c r="I21" s="616">
        <v>8.0356640809338287E-3</v>
      </c>
      <c r="J21" s="690">
        <v>1218.3000000000029</v>
      </c>
      <c r="K21" s="650">
        <v>580.22999999999956</v>
      </c>
      <c r="L21" s="612">
        <v>0.4762620044324043</v>
      </c>
      <c r="M21" s="734">
        <v>-638.07000000000335</v>
      </c>
      <c r="N21" s="611">
        <v>1.4193749090609217E-3</v>
      </c>
      <c r="O21" s="616">
        <v>5.9440731765037717E-4</v>
      </c>
      <c r="P21" s="378"/>
      <c r="Q21" s="376">
        <v>528483.08000000019</v>
      </c>
      <c r="R21" s="380">
        <v>90152.89</v>
      </c>
      <c r="S21" s="529">
        <v>0.17058803472005191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168</v>
      </c>
      <c r="D22" s="690">
        <v>37380.379999999997</v>
      </c>
      <c r="E22" s="650">
        <v>53390.69999999999</v>
      </c>
      <c r="F22" s="612">
        <v>1.428308112437594</v>
      </c>
      <c r="G22" s="734">
        <v>16010.319999999992</v>
      </c>
      <c r="H22" s="611">
        <v>3.2031856555476156E-3</v>
      </c>
      <c r="I22" s="616">
        <v>4.7897397514589119E-3</v>
      </c>
      <c r="J22" s="690">
        <v>15161.179999999998</v>
      </c>
      <c r="K22" s="650">
        <v>15422.590000000002</v>
      </c>
      <c r="L22" s="612">
        <v>1.0172420616337252</v>
      </c>
      <c r="M22" s="734">
        <v>261.41000000000349</v>
      </c>
      <c r="N22" s="611">
        <v>1.7663464240134787E-2</v>
      </c>
      <c r="O22" s="616">
        <v>1.5799424974788513E-2</v>
      </c>
      <c r="P22" s="378"/>
      <c r="Q22" s="376">
        <v>52541.56</v>
      </c>
      <c r="R22" s="380">
        <v>68813.289999999994</v>
      </c>
      <c r="S22" s="529">
        <v>1.309692555759669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163</v>
      </c>
      <c r="D23" s="690">
        <v>28075.65000000002</v>
      </c>
      <c r="E23" s="650">
        <v>27441.910000000018</v>
      </c>
      <c r="F23" s="612">
        <v>0.97742741485949569</v>
      </c>
      <c r="G23" s="734">
        <v>-633.7400000000016</v>
      </c>
      <c r="H23" s="611">
        <v>2.4058481842660637E-3</v>
      </c>
      <c r="I23" s="616">
        <v>2.4618446130685295E-3</v>
      </c>
      <c r="J23" s="690">
        <v>4444.3999999999978</v>
      </c>
      <c r="K23" s="650">
        <v>3257.1000000000013</v>
      </c>
      <c r="L23" s="612">
        <v>0.7328548285482861</v>
      </c>
      <c r="M23" s="734">
        <v>-1187.2999999999965</v>
      </c>
      <c r="N23" s="611">
        <v>5.177928134146222E-3</v>
      </c>
      <c r="O23" s="616">
        <v>3.3366838569516325E-3</v>
      </c>
      <c r="P23" s="378"/>
      <c r="Q23" s="376">
        <v>32520.050000000017</v>
      </c>
      <c r="R23" s="380">
        <v>30699.01000000002</v>
      </c>
      <c r="S23" s="529">
        <v>0.94400254612154666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59253.469999999987</v>
      </c>
      <c r="E24" s="650">
        <v>0</v>
      </c>
      <c r="F24" s="612">
        <v>0</v>
      </c>
      <c r="G24" s="734">
        <v>-59253.469999999987</v>
      </c>
      <c r="H24" s="611">
        <v>5.0775263693258587E-3</v>
      </c>
      <c r="I24" s="616">
        <v>0</v>
      </c>
      <c r="J24" s="690">
        <v>4917.0100000000048</v>
      </c>
      <c r="K24" s="650">
        <v>0</v>
      </c>
      <c r="L24" s="612">
        <v>0</v>
      </c>
      <c r="M24" s="734">
        <v>-4917.0100000000048</v>
      </c>
      <c r="N24" s="611">
        <v>5.7285402787504167E-3</v>
      </c>
      <c r="O24" s="616">
        <v>0</v>
      </c>
      <c r="P24" s="378"/>
      <c r="Q24" s="376">
        <v>64170.479999999989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7" t="s">
        <v>240</v>
      </c>
      <c r="C25" s="1218"/>
      <c r="D25" s="650">
        <v>11669751.310000001</v>
      </c>
      <c r="E25" s="651">
        <v>11146889.553599996</v>
      </c>
      <c r="F25" s="613">
        <v>0.95519512434237097</v>
      </c>
      <c r="G25" s="614">
        <v>-522861.75640000403</v>
      </c>
      <c r="H25" s="611"/>
      <c r="I25" s="616"/>
      <c r="J25" s="650">
        <v>858335.5900000002</v>
      </c>
      <c r="K25" s="651">
        <v>976148.81709999987</v>
      </c>
      <c r="L25" s="613">
        <v>1.1372577677921984</v>
      </c>
      <c r="M25" s="614">
        <v>117813.22709999967</v>
      </c>
      <c r="N25" s="611"/>
      <c r="O25" s="616"/>
      <c r="P25" s="387"/>
      <c r="Q25" s="386">
        <v>12528086.9</v>
      </c>
      <c r="R25" s="651">
        <v>12123038.370699994</v>
      </c>
      <c r="S25" s="531">
        <v>0.96766876439051475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9" t="s">
        <v>272</v>
      </c>
      <c r="D27" s="1220"/>
      <c r="E27" s="1220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2308662.11</v>
      </c>
      <c r="E28" s="382">
        <v>1966120.42</v>
      </c>
      <c r="F28" s="612">
        <v>0.85162762081281784</v>
      </c>
      <c r="G28" s="734">
        <v>-342541.68999999994</v>
      </c>
      <c r="H28" s="611">
        <v>0.95909751493119821</v>
      </c>
      <c r="I28" s="616">
        <v>0.9656083692156916</v>
      </c>
      <c r="J28" s="535"/>
      <c r="K28" s="536"/>
      <c r="L28" s="536"/>
      <c r="M28" s="536"/>
      <c r="N28" s="536"/>
      <c r="O28" s="537"/>
      <c r="P28" s="378"/>
      <c r="Q28" s="376">
        <v>2308662.11</v>
      </c>
      <c r="R28" s="382">
        <v>1966120.42</v>
      </c>
      <c r="S28" s="529">
        <v>0.85162762081281784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15129.599999999997</v>
      </c>
      <c r="E29" s="382">
        <v>17766.409999999989</v>
      </c>
      <c r="F29" s="612">
        <v>1.1742815408206424</v>
      </c>
      <c r="G29" s="734">
        <v>2636.8099999999922</v>
      </c>
      <c r="H29" s="611">
        <v>6.2853553575681342E-3</v>
      </c>
      <c r="I29" s="616">
        <v>8.7255053212444353E-3</v>
      </c>
      <c r="J29" s="538"/>
      <c r="K29" s="539"/>
      <c r="L29" s="539"/>
      <c r="M29" s="539"/>
      <c r="N29" s="539"/>
      <c r="O29" s="540"/>
      <c r="P29" s="378"/>
      <c r="Q29" s="376">
        <v>15129.599999999997</v>
      </c>
      <c r="R29" s="382">
        <v>17766.409999999989</v>
      </c>
      <c r="S29" s="529">
        <v>1.1742815408206424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53488.810000000027</v>
      </c>
      <c r="E30" s="382">
        <v>16533.059999999976</v>
      </c>
      <c r="F30" s="612">
        <v>0.30909380859286206</v>
      </c>
      <c r="G30" s="734">
        <v>-36955.750000000051</v>
      </c>
      <c r="H30" s="611">
        <v>2.2221088363436194E-2</v>
      </c>
      <c r="I30" s="616">
        <v>8.1197778845840778E-3</v>
      </c>
      <c r="J30" s="538"/>
      <c r="K30" s="539"/>
      <c r="L30" s="539"/>
      <c r="M30" s="539"/>
      <c r="N30" s="539"/>
      <c r="O30" s="540"/>
      <c r="P30" s="378"/>
      <c r="Q30" s="376">
        <v>53488.810000000027</v>
      </c>
      <c r="R30" s="382">
        <v>16533.059999999976</v>
      </c>
      <c r="S30" s="529">
        <v>0.30909380859286206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174</v>
      </c>
      <c r="D31" s="742">
        <v>15111.330000000024</v>
      </c>
      <c r="E31" s="382">
        <v>14084.419999999991</v>
      </c>
      <c r="F31" s="612">
        <v>0.9320437049551541</v>
      </c>
      <c r="G31" s="734">
        <v>-1026.9100000000326</v>
      </c>
      <c r="H31" s="611">
        <v>6.2777653722160699E-3</v>
      </c>
      <c r="I31" s="616">
        <v>6.9171927055967728E-3</v>
      </c>
      <c r="J31" s="538"/>
      <c r="K31" s="539"/>
      <c r="L31" s="539"/>
      <c r="M31" s="539"/>
      <c r="N31" s="539"/>
      <c r="O31" s="540"/>
      <c r="P31" s="378"/>
      <c r="Q31" s="376">
        <v>15111.330000000024</v>
      </c>
      <c r="R31" s="382">
        <v>14084.419999999991</v>
      </c>
      <c r="S31" s="529">
        <v>0.9320437049551541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175</v>
      </c>
      <c r="D32" s="742">
        <v>2525.2800000000025</v>
      </c>
      <c r="E32" s="382">
        <v>8333.99999999998</v>
      </c>
      <c r="F32" s="612">
        <v>3.3002280935183315</v>
      </c>
      <c r="G32" s="734">
        <v>5808.7199999999775</v>
      </c>
      <c r="H32" s="611">
        <v>1.0490880246245558E-3</v>
      </c>
      <c r="I32" s="616">
        <v>4.0930250594943497E-3</v>
      </c>
      <c r="J32" s="538"/>
      <c r="K32" s="539"/>
      <c r="L32" s="539"/>
      <c r="M32" s="539"/>
      <c r="N32" s="539"/>
      <c r="O32" s="540"/>
      <c r="P32" s="378"/>
      <c r="Q32" s="376">
        <v>2525.2800000000025</v>
      </c>
      <c r="R32" s="382">
        <v>8333.99999999998</v>
      </c>
      <c r="S32" s="529">
        <v>3.3002280935183315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4823.66</v>
      </c>
      <c r="E33" s="382">
        <v>7117.4300000000103</v>
      </c>
      <c r="F33" s="612">
        <v>1.4755248089624913</v>
      </c>
      <c r="G33" s="734">
        <v>2293.7700000000104</v>
      </c>
      <c r="H33" s="611">
        <v>2.0039139979964515E-3</v>
      </c>
      <c r="I33" s="616">
        <v>3.4955386788093328E-3</v>
      </c>
      <c r="J33" s="538"/>
      <c r="K33" s="539"/>
      <c r="L33" s="539"/>
      <c r="M33" s="539"/>
      <c r="N33" s="539"/>
      <c r="O33" s="540"/>
      <c r="P33" s="378"/>
      <c r="Q33" s="376">
        <v>4823.66</v>
      </c>
      <c r="R33" s="382">
        <v>7117.4300000000103</v>
      </c>
      <c r="S33" s="529">
        <v>1.4755248089624913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7378.4800000000105</v>
      </c>
      <c r="E34" s="382">
        <v>6191.0899999999838</v>
      </c>
      <c r="F34" s="612">
        <v>0.83907390139974292</v>
      </c>
      <c r="G34" s="734">
        <v>-1187.3900000000267</v>
      </c>
      <c r="H34" s="611">
        <v>3.0652739529603823E-3</v>
      </c>
      <c r="I34" s="616">
        <v>3.0405911345794175E-3</v>
      </c>
      <c r="J34" s="538"/>
      <c r="K34" s="539"/>
      <c r="L34" s="539"/>
      <c r="M34" s="539"/>
      <c r="N34" s="539"/>
      <c r="O34" s="540"/>
      <c r="P34" s="378"/>
      <c r="Q34" s="376">
        <v>7378.4800000000105</v>
      </c>
      <c r="R34" s="382">
        <v>6191.0899999999838</v>
      </c>
      <c r="S34" s="529">
        <v>0.83907390139974292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6" t="s">
        <v>309</v>
      </c>
      <c r="C35" s="1196"/>
      <c r="D35" s="650">
        <v>2407119.27</v>
      </c>
      <c r="E35" s="651">
        <v>2036146.8299999998</v>
      </c>
      <c r="F35" s="613">
        <v>0.84588531003700529</v>
      </c>
      <c r="G35" s="614">
        <v>-370972.44000000018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2407119.27</v>
      </c>
      <c r="R35" s="651">
        <v>2036146.8299999998</v>
      </c>
      <c r="S35" s="531">
        <v>0.84588531003700529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206"/>
      <c r="C36" s="1206"/>
      <c r="D36" s="1206"/>
      <c r="E36" s="1206"/>
      <c r="F36" s="1206"/>
      <c r="G36" s="1206"/>
      <c r="H36" s="1206"/>
      <c r="I36" s="1206"/>
      <c r="J36" s="1206"/>
      <c r="K36" s="1206"/>
      <c r="L36" s="1206"/>
      <c r="M36" s="1206"/>
      <c r="N36" s="1206"/>
      <c r="O36" s="1206"/>
      <c r="P36" s="1206"/>
      <c r="Q36" s="1206"/>
      <c r="R36" s="1206"/>
      <c r="S36" s="1206"/>
      <c r="T36" s="359"/>
    </row>
    <row r="37" spans="1:25" s="266" customFormat="1" ht="18" customHeight="1" x14ac:dyDescent="0.3">
      <c r="B37" s="1216" t="s">
        <v>305</v>
      </c>
      <c r="C37" s="1216"/>
      <c r="D37" s="778">
        <v>14076870.58</v>
      </c>
      <c r="E37" s="594">
        <v>13183036.383599997</v>
      </c>
      <c r="F37" s="612">
        <v>0.93650334487908582</v>
      </c>
      <c r="G37" s="778">
        <v>-893834.19640000351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14935206.17</v>
      </c>
      <c r="R37" s="594">
        <v>14159185.200699994</v>
      </c>
      <c r="S37" s="787">
        <v>0.94804082645616361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16"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1" t="s">
        <v>248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  <c r="T4" s="309"/>
      <c r="U4" s="309"/>
    </row>
    <row r="5" spans="1:21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20" t="s">
        <v>274</v>
      </c>
      <c r="C7" s="1020"/>
      <c r="D7" s="1020"/>
      <c r="E7" s="1020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03" t="s">
        <v>180</v>
      </c>
      <c r="S7" s="1003"/>
    </row>
    <row r="8" spans="1:21" s="269" customFormat="1" ht="17.25" customHeight="1" x14ac:dyDescent="0.25">
      <c r="A8" s="1004"/>
      <c r="B8" s="1005" t="s">
        <v>84</v>
      </c>
      <c r="C8" s="1008" t="s">
        <v>160</v>
      </c>
      <c r="D8" s="1011" t="s">
        <v>81</v>
      </c>
      <c r="E8" s="1012"/>
      <c r="F8" s="1012"/>
      <c r="G8" s="1012"/>
      <c r="H8" s="585"/>
      <c r="I8" s="585"/>
      <c r="J8" s="1011" t="s">
        <v>52</v>
      </c>
      <c r="K8" s="1012"/>
      <c r="L8" s="1012"/>
      <c r="M8" s="1012"/>
      <c r="N8" s="1012"/>
      <c r="O8" s="1012"/>
      <c r="P8" s="303"/>
      <c r="Q8" s="1013" t="s">
        <v>238</v>
      </c>
      <c r="R8" s="1014"/>
      <c r="S8" s="1015"/>
    </row>
    <row r="9" spans="1:21" s="269" customFormat="1" ht="15" customHeight="1" x14ac:dyDescent="0.25">
      <c r="A9" s="1004"/>
      <c r="B9" s="1006"/>
      <c r="C9" s="1009"/>
      <c r="D9" s="1054" t="s">
        <v>162</v>
      </c>
      <c r="E9" s="1055"/>
      <c r="F9" s="1098" t="s">
        <v>345</v>
      </c>
      <c r="G9" s="1098" t="s">
        <v>349</v>
      </c>
      <c r="H9" s="1223" t="s">
        <v>227</v>
      </c>
      <c r="I9" s="1224"/>
      <c r="J9" s="1054" t="s">
        <v>162</v>
      </c>
      <c r="K9" s="1055"/>
      <c r="L9" s="1098" t="s">
        <v>345</v>
      </c>
      <c r="M9" s="1197" t="s">
        <v>349</v>
      </c>
      <c r="N9" s="1223" t="s">
        <v>227</v>
      </c>
      <c r="O9" s="1224"/>
      <c r="P9" s="396"/>
      <c r="Q9" s="1026" t="s">
        <v>239</v>
      </c>
      <c r="R9" s="1027"/>
      <c r="S9" s="1018" t="s">
        <v>345</v>
      </c>
    </row>
    <row r="10" spans="1:21" s="269" customFormat="1" ht="16.149999999999999" customHeight="1" x14ac:dyDescent="0.25">
      <c r="A10" s="584"/>
      <c r="B10" s="1007"/>
      <c r="C10" s="1010"/>
      <c r="D10" s="583" t="s">
        <v>346</v>
      </c>
      <c r="E10" s="583" t="s">
        <v>347</v>
      </c>
      <c r="F10" s="1019"/>
      <c r="G10" s="1019"/>
      <c r="H10" s="372" t="s">
        <v>346</v>
      </c>
      <c r="I10" s="372" t="s">
        <v>347</v>
      </c>
      <c r="J10" s="583" t="s">
        <v>346</v>
      </c>
      <c r="K10" s="583" t="s">
        <v>347</v>
      </c>
      <c r="L10" s="1019"/>
      <c r="M10" s="1198"/>
      <c r="N10" s="372" t="s">
        <v>346</v>
      </c>
      <c r="O10" s="372" t="s">
        <v>347</v>
      </c>
      <c r="P10" s="586"/>
      <c r="Q10" s="583" t="s">
        <v>346</v>
      </c>
      <c r="R10" s="583" t="s">
        <v>347</v>
      </c>
      <c r="S10" s="1019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69" t="s">
        <v>341</v>
      </c>
      <c r="D12" s="690">
        <v>301403.65999999997</v>
      </c>
      <c r="E12" s="650">
        <v>278367.81</v>
      </c>
      <c r="F12" s="612">
        <v>0.92357143241060846</v>
      </c>
      <c r="G12" s="642">
        <v>-23035.849999999977</v>
      </c>
      <c r="H12" s="611">
        <v>4.1513792232772476E-2</v>
      </c>
      <c r="I12" s="616">
        <v>3.6868548125662891E-2</v>
      </c>
      <c r="J12" s="690">
        <v>5167.8500000000004</v>
      </c>
      <c r="K12" s="650">
        <v>3768.0699999999997</v>
      </c>
      <c r="L12" s="612">
        <v>0.7291368751027989</v>
      </c>
      <c r="M12" s="642">
        <v>-1399.7800000000007</v>
      </c>
      <c r="N12" s="611">
        <v>5.1242879769704281E-3</v>
      </c>
      <c r="O12" s="616">
        <v>2.9369632885037143E-3</v>
      </c>
      <c r="P12" s="378"/>
      <c r="Q12" s="376">
        <v>306571.50999999995</v>
      </c>
      <c r="R12" s="380">
        <v>282135.88</v>
      </c>
      <c r="S12" s="529">
        <v>0.92029386553238446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646299.28999999992</v>
      </c>
      <c r="E13" s="650">
        <v>577409.85999999987</v>
      </c>
      <c r="F13" s="612">
        <v>0.89340939860849911</v>
      </c>
      <c r="G13" s="642">
        <v>-68889.430000000051</v>
      </c>
      <c r="H13" s="611">
        <v>8.9017945054974998E-2</v>
      </c>
      <c r="I13" s="616">
        <v>7.6475305142653771E-2</v>
      </c>
      <c r="J13" s="690">
        <v>8600.4500000000007</v>
      </c>
      <c r="K13" s="650">
        <v>6100.31</v>
      </c>
      <c r="L13" s="612">
        <v>0.70930125749234052</v>
      </c>
      <c r="M13" s="642">
        <v>-2500.1400000000003</v>
      </c>
      <c r="N13" s="611">
        <v>8.5279531200664338E-3</v>
      </c>
      <c r="O13" s="616">
        <v>4.7547913171708846E-3</v>
      </c>
      <c r="P13" s="378"/>
      <c r="Q13" s="376">
        <v>654899.73999999987</v>
      </c>
      <c r="R13" s="380">
        <v>583510.16999999993</v>
      </c>
      <c r="S13" s="529">
        <v>0.89099160430266777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1859454.100000005</v>
      </c>
      <c r="E14" s="650">
        <v>1892480.4500000104</v>
      </c>
      <c r="F14" s="612">
        <v>1.0177613150010023</v>
      </c>
      <c r="G14" s="642">
        <v>33026.350000005448</v>
      </c>
      <c r="H14" s="611">
        <v>0.25611165827839366</v>
      </c>
      <c r="I14" s="616">
        <v>0.25065041301902524</v>
      </c>
      <c r="J14" s="690">
        <v>0</v>
      </c>
      <c r="K14" s="650">
        <v>0</v>
      </c>
      <c r="L14" s="612" t="s">
        <v>348</v>
      </c>
      <c r="M14" s="642">
        <v>0</v>
      </c>
      <c r="N14" s="611">
        <v>0</v>
      </c>
      <c r="O14" s="616">
        <v>0</v>
      </c>
      <c r="P14" s="378"/>
      <c r="Q14" s="376">
        <v>1859454.100000005</v>
      </c>
      <c r="R14" s="380">
        <v>1892480.4500000104</v>
      </c>
      <c r="S14" s="529">
        <v>1.0177613150010023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1458435.6500000071</v>
      </c>
      <c r="E15" s="650">
        <v>1391028.9400000032</v>
      </c>
      <c r="F15" s="612">
        <v>0.95378149869004947</v>
      </c>
      <c r="G15" s="642">
        <v>-67406.710000003921</v>
      </c>
      <c r="H15" s="611">
        <v>0.20087743645504763</v>
      </c>
      <c r="I15" s="616">
        <v>0.18423544524986549</v>
      </c>
      <c r="J15" s="690">
        <v>528073.63000000082</v>
      </c>
      <c r="K15" s="650">
        <v>611369.26000000164</v>
      </c>
      <c r="L15" s="612">
        <v>1.1577348787516633</v>
      </c>
      <c r="M15" s="642">
        <v>83295.63000000082</v>
      </c>
      <c r="N15" s="611">
        <v>0.52362227099550773</v>
      </c>
      <c r="O15" s="616">
        <v>0.47652221756487734</v>
      </c>
      <c r="P15" s="378"/>
      <c r="Q15" s="376">
        <v>1986509.2800000079</v>
      </c>
      <c r="R15" s="380">
        <v>2002398.2000000048</v>
      </c>
      <c r="S15" s="529">
        <v>1.0079984121695102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262593.68000000005</v>
      </c>
      <c r="E16" s="650">
        <v>288440.05</v>
      </c>
      <c r="F16" s="612">
        <v>1.098427235567893</v>
      </c>
      <c r="G16" s="642">
        <v>25846.369999999937</v>
      </c>
      <c r="H16" s="611">
        <v>3.616830490100599E-2</v>
      </c>
      <c r="I16" s="616">
        <v>3.8202570422182114E-2</v>
      </c>
      <c r="J16" s="690">
        <v>0</v>
      </c>
      <c r="K16" s="650">
        <v>0</v>
      </c>
      <c r="L16" s="612" t="s">
        <v>348</v>
      </c>
      <c r="M16" s="642">
        <v>0</v>
      </c>
      <c r="N16" s="611">
        <v>0</v>
      </c>
      <c r="O16" s="616">
        <v>0</v>
      </c>
      <c r="P16" s="378"/>
      <c r="Q16" s="376">
        <v>262593.68000000005</v>
      </c>
      <c r="R16" s="380">
        <v>288440.05</v>
      </c>
      <c r="S16" s="529">
        <v>1.098427235567893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765073.62699999637</v>
      </c>
      <c r="E17" s="650">
        <v>878721.83199999435</v>
      </c>
      <c r="F17" s="612">
        <v>1.1485454484238791</v>
      </c>
      <c r="G17" s="642">
        <v>113648.20499999798</v>
      </c>
      <c r="H17" s="611">
        <v>0.10537731225311438</v>
      </c>
      <c r="I17" s="616">
        <v>0.11638270298624849</v>
      </c>
      <c r="J17" s="690">
        <v>57746.778000000108</v>
      </c>
      <c r="K17" s="650">
        <v>84186.058000000121</v>
      </c>
      <c r="L17" s="612">
        <v>1.4578485746858458</v>
      </c>
      <c r="M17" s="642">
        <v>26439.280000000013</v>
      </c>
      <c r="N17" s="611">
        <v>5.726000565306287E-2</v>
      </c>
      <c r="O17" s="616">
        <v>6.5617507570147268E-2</v>
      </c>
      <c r="P17" s="378"/>
      <c r="Q17" s="376">
        <v>822820.40499999654</v>
      </c>
      <c r="R17" s="380">
        <v>962907.88999999443</v>
      </c>
      <c r="S17" s="529">
        <v>1.1702528086915862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1967065.87</v>
      </c>
      <c r="E18" s="650">
        <v>2243829.66</v>
      </c>
      <c r="F18" s="612">
        <v>1.1406987911391091</v>
      </c>
      <c r="G18" s="642">
        <v>276763.79000000004</v>
      </c>
      <c r="H18" s="611">
        <v>0.27093355082469084</v>
      </c>
      <c r="I18" s="616">
        <v>0.29718501505436207</v>
      </c>
      <c r="J18" s="690">
        <v>408912.37999999989</v>
      </c>
      <c r="K18" s="650">
        <v>577557.94999999995</v>
      </c>
      <c r="L18" s="612">
        <v>1.4124247106433905</v>
      </c>
      <c r="M18" s="642">
        <v>168645.57000000007</v>
      </c>
      <c r="N18" s="611">
        <v>0.4054654822543925</v>
      </c>
      <c r="O18" s="616">
        <v>0.45016852025930087</v>
      </c>
      <c r="P18" s="378"/>
      <c r="Q18" s="376">
        <v>2375978.25</v>
      </c>
      <c r="R18" s="380">
        <v>2821387.6100000003</v>
      </c>
      <c r="S18" s="529">
        <v>1.1874635679009269</v>
      </c>
    </row>
    <row r="19" spans="1:19" ht="19.149999999999999" customHeight="1" x14ac:dyDescent="0.25">
      <c r="A19" s="293"/>
      <c r="B19" s="1079" t="s">
        <v>240</v>
      </c>
      <c r="C19" s="1079"/>
      <c r="D19" s="591">
        <v>7260325.8770000087</v>
      </c>
      <c r="E19" s="592">
        <v>7550278.6020000074</v>
      </c>
      <c r="F19" s="613">
        <v>1.0399365992535596</v>
      </c>
      <c r="G19" s="592">
        <v>289952.72499999945</v>
      </c>
      <c r="H19" s="611">
        <v>1</v>
      </c>
      <c r="I19" s="616">
        <v>1</v>
      </c>
      <c r="J19" s="591">
        <v>1008501.0880000009</v>
      </c>
      <c r="K19" s="592">
        <v>1282981.6480000017</v>
      </c>
      <c r="L19" s="613">
        <v>1.2721668456940727</v>
      </c>
      <c r="M19" s="608">
        <v>274480.56000000087</v>
      </c>
      <c r="N19" s="611">
        <v>1</v>
      </c>
      <c r="O19" s="616">
        <v>1</v>
      </c>
      <c r="P19" s="387"/>
      <c r="Q19" s="386">
        <v>8268826.9650000092</v>
      </c>
      <c r="R19" s="592">
        <v>8833260.2500000093</v>
      </c>
      <c r="S19" s="531">
        <v>1.0682603817190894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218787.10000000003</v>
      </c>
      <c r="E21" s="382">
        <v>312058.96999999997</v>
      </c>
      <c r="F21" s="612">
        <v>1.4263133886778514</v>
      </c>
      <c r="G21" s="640">
        <v>93271.869999999937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218787.10000000003</v>
      </c>
      <c r="R21" s="380">
        <v>312058.96999999997</v>
      </c>
      <c r="S21" s="529">
        <v>1.4263133886778514</v>
      </c>
    </row>
    <row r="22" spans="1:19" s="266" customFormat="1" ht="19.149999999999999" customHeight="1" x14ac:dyDescent="0.25">
      <c r="A22" s="275"/>
      <c r="B22" s="1196" t="s">
        <v>309</v>
      </c>
      <c r="C22" s="1196"/>
      <c r="D22" s="591">
        <v>218787.10000000003</v>
      </c>
      <c r="E22" s="592">
        <v>312058.96999999997</v>
      </c>
      <c r="F22" s="613">
        <v>1.4263133886778514</v>
      </c>
      <c r="G22" s="608">
        <v>93271.869999999937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218787.10000000003</v>
      </c>
      <c r="R22" s="592">
        <v>312058.96999999997</v>
      </c>
      <c r="S22" s="531">
        <v>1.4263133886778514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21" t="s">
        <v>237</v>
      </c>
      <c r="C24" s="1222"/>
      <c r="D24" s="1222"/>
      <c r="E24" s="1222"/>
      <c r="F24" s="1222"/>
      <c r="G24" s="1222"/>
      <c r="H24" s="1222"/>
      <c r="I24" s="1222"/>
      <c r="J24" s="1222"/>
      <c r="K24" s="1222"/>
      <c r="L24" s="1222"/>
      <c r="M24" s="1222"/>
      <c r="N24" s="1222"/>
      <c r="O24" s="1222"/>
      <c r="P24" s="1222"/>
      <c r="Q24" s="1222"/>
      <c r="R24" s="1222"/>
      <c r="S24" s="1222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1967065.87</v>
      </c>
      <c r="E25" s="650">
        <v>2243829.66</v>
      </c>
      <c r="F25" s="612">
        <v>1.1406987911391091</v>
      </c>
      <c r="G25" s="642">
        <v>276763.79000000004</v>
      </c>
      <c r="H25" s="611">
        <v>0.27093355082469084</v>
      </c>
      <c r="I25" s="616">
        <v>0.29718501505436207</v>
      </c>
      <c r="J25" s="690">
        <v>408912.37999999989</v>
      </c>
      <c r="K25" s="650">
        <v>577557.94999999995</v>
      </c>
      <c r="L25" s="612">
        <v>1.4124247106433905</v>
      </c>
      <c r="M25" s="642">
        <v>168645.57000000007</v>
      </c>
      <c r="N25" s="611">
        <v>0.4054654822543925</v>
      </c>
      <c r="O25" s="616">
        <v>0.45016852025930087</v>
      </c>
      <c r="P25" s="378"/>
      <c r="Q25" s="376">
        <v>2375978.25</v>
      </c>
      <c r="R25" s="380">
        <v>2821387.6100000003</v>
      </c>
      <c r="S25" s="529">
        <v>1.1874635679009269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1458435.6500000071</v>
      </c>
      <c r="E26" s="650">
        <v>1391028.9400000032</v>
      </c>
      <c r="F26" s="612">
        <v>0.95378149869004947</v>
      </c>
      <c r="G26" s="642">
        <v>-67406.710000003921</v>
      </c>
      <c r="H26" s="611">
        <v>0.20087743645504763</v>
      </c>
      <c r="I26" s="616">
        <v>0.18423544524986549</v>
      </c>
      <c r="J26" s="690">
        <v>528073.63000000082</v>
      </c>
      <c r="K26" s="650">
        <v>611369.26000000164</v>
      </c>
      <c r="L26" s="612">
        <v>1.1577348787516633</v>
      </c>
      <c r="M26" s="642">
        <v>83295.63000000082</v>
      </c>
      <c r="N26" s="611">
        <v>0.52362227099550773</v>
      </c>
      <c r="O26" s="616">
        <v>0.47652221756487734</v>
      </c>
      <c r="P26" s="378"/>
      <c r="Q26" s="376">
        <v>1986509.2800000079</v>
      </c>
      <c r="R26" s="380">
        <v>2002398.2000000048</v>
      </c>
      <c r="S26" s="529">
        <v>1.0079984121695102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1859454.100000005</v>
      </c>
      <c r="E27" s="650">
        <v>1892480.4500000104</v>
      </c>
      <c r="F27" s="612">
        <v>1.0177613150010023</v>
      </c>
      <c r="G27" s="642">
        <v>33026.350000005448</v>
      </c>
      <c r="H27" s="611">
        <v>0.25611165827839366</v>
      </c>
      <c r="I27" s="616">
        <v>0.25065041301902524</v>
      </c>
      <c r="J27" s="690">
        <v>0</v>
      </c>
      <c r="K27" s="650">
        <v>0</v>
      </c>
      <c r="L27" s="612" t="s">
        <v>348</v>
      </c>
      <c r="M27" s="642">
        <v>0</v>
      </c>
      <c r="N27" s="611">
        <v>0</v>
      </c>
      <c r="O27" s="616">
        <v>0</v>
      </c>
      <c r="P27" s="378"/>
      <c r="Q27" s="376">
        <v>1859454.100000005</v>
      </c>
      <c r="R27" s="380">
        <v>1892480.4500000104</v>
      </c>
      <c r="S27" s="529">
        <v>1.0177613150010023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765073.62699999637</v>
      </c>
      <c r="E28" s="650">
        <v>878721.83199999435</v>
      </c>
      <c r="F28" s="612">
        <v>1.1485454484238791</v>
      </c>
      <c r="G28" s="642">
        <v>113648.20499999798</v>
      </c>
      <c r="H28" s="611">
        <v>0.10537731225311438</v>
      </c>
      <c r="I28" s="616">
        <v>0.11638270298624849</v>
      </c>
      <c r="J28" s="690">
        <v>57746.778000000108</v>
      </c>
      <c r="K28" s="650">
        <v>84186.058000000121</v>
      </c>
      <c r="L28" s="612">
        <v>1.4578485746858458</v>
      </c>
      <c r="M28" s="642">
        <v>26439.280000000013</v>
      </c>
      <c r="N28" s="611">
        <v>5.726000565306287E-2</v>
      </c>
      <c r="O28" s="616">
        <v>6.5617507570147268E-2</v>
      </c>
      <c r="P28" s="378"/>
      <c r="Q28" s="376">
        <v>822820.40499999654</v>
      </c>
      <c r="R28" s="380">
        <v>962907.88999999443</v>
      </c>
      <c r="S28" s="529">
        <v>1.1702528086915862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646299.28999999992</v>
      </c>
      <c r="E29" s="650">
        <v>577409.85999999987</v>
      </c>
      <c r="F29" s="612">
        <v>0.89340939860849911</v>
      </c>
      <c r="G29" s="642">
        <v>-68889.430000000051</v>
      </c>
      <c r="H29" s="611">
        <v>8.9017945054974998E-2</v>
      </c>
      <c r="I29" s="616">
        <v>7.6475305142653771E-2</v>
      </c>
      <c r="J29" s="690">
        <v>8600.4500000000007</v>
      </c>
      <c r="K29" s="650">
        <v>6100.31</v>
      </c>
      <c r="L29" s="612">
        <v>0.70930125749234052</v>
      </c>
      <c r="M29" s="642">
        <v>-2500.1400000000003</v>
      </c>
      <c r="N29" s="611">
        <v>8.5279531200664338E-3</v>
      </c>
      <c r="O29" s="616">
        <v>4.7547913171708846E-3</v>
      </c>
      <c r="P29" s="378"/>
      <c r="Q29" s="376">
        <v>654899.73999999987</v>
      </c>
      <c r="R29" s="380">
        <v>583510.16999999993</v>
      </c>
      <c r="S29" s="529">
        <v>0.89099160430266777</v>
      </c>
    </row>
    <row r="30" spans="1:19" s="266" customFormat="1" ht="18" customHeight="1" x14ac:dyDescent="0.25">
      <c r="A30" s="275"/>
      <c r="B30" s="669" t="s">
        <v>63</v>
      </c>
      <c r="C30" s="969" t="s">
        <v>341</v>
      </c>
      <c r="D30" s="690">
        <v>301403.65999999997</v>
      </c>
      <c r="E30" s="650">
        <v>278367.81</v>
      </c>
      <c r="F30" s="612">
        <v>0.92357143241060846</v>
      </c>
      <c r="G30" s="642">
        <v>-23035.849999999977</v>
      </c>
      <c r="H30" s="611">
        <v>4.1513792232772476E-2</v>
      </c>
      <c r="I30" s="616">
        <v>3.6868548125662891E-2</v>
      </c>
      <c r="J30" s="690">
        <v>5167.8500000000004</v>
      </c>
      <c r="K30" s="650">
        <v>3768.0699999999997</v>
      </c>
      <c r="L30" s="612">
        <v>0.7291368751027989</v>
      </c>
      <c r="M30" s="642">
        <v>-1399.7800000000007</v>
      </c>
      <c r="N30" s="611">
        <v>5.1242879769704281E-3</v>
      </c>
      <c r="O30" s="616">
        <v>2.9369632885037143E-3</v>
      </c>
      <c r="P30" s="378"/>
      <c r="Q30" s="376">
        <v>306571.50999999995</v>
      </c>
      <c r="R30" s="380">
        <v>282135.88</v>
      </c>
      <c r="S30" s="529">
        <v>0.92029386553238446</v>
      </c>
    </row>
    <row r="31" spans="1:19" s="266" customFormat="1" ht="18" customHeight="1" x14ac:dyDescent="0.25">
      <c r="A31" s="275"/>
      <c r="B31" s="667" t="s">
        <v>65</v>
      </c>
      <c r="C31" s="731" t="s">
        <v>169</v>
      </c>
      <c r="D31" s="690">
        <v>262593.68000000005</v>
      </c>
      <c r="E31" s="650">
        <v>288440.05</v>
      </c>
      <c r="F31" s="612">
        <v>1.098427235567893</v>
      </c>
      <c r="G31" s="642">
        <v>25846.369999999937</v>
      </c>
      <c r="H31" s="611">
        <v>3.616830490100599E-2</v>
      </c>
      <c r="I31" s="616">
        <v>3.8202570422182114E-2</v>
      </c>
      <c r="J31" s="690">
        <v>0</v>
      </c>
      <c r="K31" s="650">
        <v>0</v>
      </c>
      <c r="L31" s="612" t="s">
        <v>348</v>
      </c>
      <c r="M31" s="642">
        <v>0</v>
      </c>
      <c r="N31" s="611">
        <v>0</v>
      </c>
      <c r="O31" s="616">
        <v>0</v>
      </c>
      <c r="P31" s="378"/>
      <c r="Q31" s="376">
        <v>262593.68000000005</v>
      </c>
      <c r="R31" s="380">
        <v>288440.05</v>
      </c>
      <c r="S31" s="529">
        <v>1.098427235567893</v>
      </c>
    </row>
    <row r="32" spans="1:19" s="266" customFormat="1" ht="19.149999999999999" customHeight="1" x14ac:dyDescent="0.25">
      <c r="A32" s="275"/>
      <c r="B32" s="1079" t="s">
        <v>240</v>
      </c>
      <c r="C32" s="1079"/>
      <c r="D32" s="607">
        <v>7260325.8770000087</v>
      </c>
      <c r="E32" s="608">
        <v>7550278.6020000074</v>
      </c>
      <c r="F32" s="613">
        <v>1.0399365992535596</v>
      </c>
      <c r="G32" s="608">
        <v>289952.72499999945</v>
      </c>
      <c r="H32" s="611">
        <v>1</v>
      </c>
      <c r="I32" s="616">
        <v>1</v>
      </c>
      <c r="J32" s="607">
        <v>1008501.0880000008</v>
      </c>
      <c r="K32" s="608">
        <v>1282981.6480000019</v>
      </c>
      <c r="L32" s="613">
        <v>1.2721668456940731</v>
      </c>
      <c r="M32" s="608">
        <v>274480.56000000087</v>
      </c>
      <c r="N32" s="611">
        <v>0.99999999999999989</v>
      </c>
      <c r="O32" s="616">
        <v>1.0000000000000002</v>
      </c>
      <c r="P32" s="387"/>
      <c r="Q32" s="386">
        <v>8268826.9650000092</v>
      </c>
      <c r="R32" s="608">
        <v>8833260.2500000112</v>
      </c>
      <c r="S32" s="613">
        <v>1.0682603817190897</v>
      </c>
    </row>
    <row r="33" spans="1:19" s="266" customFormat="1" ht="19.149999999999999" customHeight="1" x14ac:dyDescent="0.25">
      <c r="A33" s="275"/>
      <c r="B33" s="639"/>
      <c r="C33" s="986" t="str">
        <f>'01-02'!C36</f>
        <v>* BOSNA-SUNCE osiguranje  je promijenilo naziv u ADRIATIC osiguranje</v>
      </c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103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01" t="s">
        <v>301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1:19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20" t="s">
        <v>275</v>
      </c>
      <c r="C7" s="1020"/>
      <c r="D7" s="1215"/>
      <c r="E7" s="121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32" t="s">
        <v>180</v>
      </c>
      <c r="Q7" s="1232"/>
    </row>
    <row r="8" spans="1:19" s="269" customFormat="1" ht="18.600000000000001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1" t="s">
        <v>52</v>
      </c>
      <c r="I8" s="1012"/>
      <c r="J8" s="1012"/>
      <c r="K8" s="1016"/>
      <c r="L8" s="303"/>
      <c r="M8" s="1013" t="s">
        <v>208</v>
      </c>
      <c r="N8" s="1014"/>
      <c r="O8" s="1014"/>
      <c r="P8" s="1014"/>
      <c r="Q8" s="1015"/>
    </row>
    <row r="9" spans="1:19" s="269" customFormat="1" ht="18" customHeight="1" x14ac:dyDescent="0.25">
      <c r="A9" s="1004"/>
      <c r="B9" s="1227"/>
      <c r="C9" s="1009"/>
      <c r="D9" s="1054" t="s">
        <v>197</v>
      </c>
      <c r="E9" s="1055"/>
      <c r="F9" s="1026" t="s">
        <v>3</v>
      </c>
      <c r="G9" s="1027"/>
      <c r="H9" s="1054" t="s">
        <v>197</v>
      </c>
      <c r="I9" s="1055"/>
      <c r="J9" s="1229" t="s">
        <v>3</v>
      </c>
      <c r="K9" s="1230"/>
      <c r="L9" s="396"/>
      <c r="M9" s="1054" t="s">
        <v>209</v>
      </c>
      <c r="N9" s="1055"/>
      <c r="O9" s="1229" t="s">
        <v>276</v>
      </c>
      <c r="P9" s="1230"/>
      <c r="Q9" s="1018" t="s">
        <v>345</v>
      </c>
    </row>
    <row r="10" spans="1:19" s="269" customFormat="1" ht="16.149999999999999" customHeight="1" x14ac:dyDescent="0.25">
      <c r="A10" s="290"/>
      <c r="B10" s="1228"/>
      <c r="C10" s="1010"/>
      <c r="D10" s="713" t="s">
        <v>346</v>
      </c>
      <c r="E10" s="713" t="s">
        <v>347</v>
      </c>
      <c r="F10" s="354" t="s">
        <v>346</v>
      </c>
      <c r="G10" s="354" t="s">
        <v>347</v>
      </c>
      <c r="H10" s="372" t="s">
        <v>346</v>
      </c>
      <c r="I10" s="372" t="s">
        <v>347</v>
      </c>
      <c r="J10" s="354" t="s">
        <v>346</v>
      </c>
      <c r="K10" s="354" t="s">
        <v>347</v>
      </c>
      <c r="L10" s="355"/>
      <c r="M10" s="713" t="s">
        <v>346</v>
      </c>
      <c r="N10" s="713" t="s">
        <v>347</v>
      </c>
      <c r="O10" s="354" t="s">
        <v>346</v>
      </c>
      <c r="P10" s="646" t="s">
        <v>347</v>
      </c>
      <c r="Q10" s="1019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71" t="s">
        <v>322</v>
      </c>
      <c r="D12" s="690">
        <v>3505</v>
      </c>
      <c r="E12" s="650">
        <v>3497</v>
      </c>
      <c r="F12" s="690">
        <v>5967467.980743967</v>
      </c>
      <c r="G12" s="650">
        <v>6244002.9148982847</v>
      </c>
      <c r="H12" s="690">
        <v>300</v>
      </c>
      <c r="I12" s="650">
        <v>397</v>
      </c>
      <c r="J12" s="690">
        <v>247732.71952700004</v>
      </c>
      <c r="K12" s="650">
        <v>334840.95977425826</v>
      </c>
      <c r="L12" s="378"/>
      <c r="M12" s="374">
        <v>3805</v>
      </c>
      <c r="N12" s="379">
        <v>3894</v>
      </c>
      <c r="O12" s="376">
        <v>6215200.7002709666</v>
      </c>
      <c r="P12" s="380">
        <v>6578843.8746725433</v>
      </c>
      <c r="Q12" s="398">
        <v>1.058508677665988</v>
      </c>
    </row>
    <row r="13" spans="1:19" s="269" customFormat="1" ht="16.149999999999999" customHeight="1" x14ac:dyDescent="0.25">
      <c r="A13" s="292"/>
      <c r="B13" s="801" t="s">
        <v>182</v>
      </c>
      <c r="C13" s="870" t="s">
        <v>7</v>
      </c>
      <c r="D13" s="690">
        <v>1294</v>
      </c>
      <c r="E13" s="650">
        <v>1503</v>
      </c>
      <c r="F13" s="690">
        <v>398003.82265209948</v>
      </c>
      <c r="G13" s="650">
        <v>356137.35947022971</v>
      </c>
      <c r="H13" s="690">
        <v>41</v>
      </c>
      <c r="I13" s="650">
        <v>54</v>
      </c>
      <c r="J13" s="690">
        <v>21802.049986429029</v>
      </c>
      <c r="K13" s="650">
        <v>9142.010000000002</v>
      </c>
      <c r="L13" s="378"/>
      <c r="M13" s="374">
        <v>1335</v>
      </c>
      <c r="N13" s="379">
        <v>1557</v>
      </c>
      <c r="O13" s="376">
        <v>419805.87263852853</v>
      </c>
      <c r="P13" s="380">
        <v>365279.36947022972</v>
      </c>
      <c r="Q13" s="398">
        <v>0.87011495855073817</v>
      </c>
    </row>
    <row r="14" spans="1:19" s="269" customFormat="1" ht="16.149999999999999" customHeight="1" x14ac:dyDescent="0.25">
      <c r="A14" s="291"/>
      <c r="B14" s="802" t="s">
        <v>183</v>
      </c>
      <c r="C14" s="870" t="s">
        <v>9</v>
      </c>
      <c r="D14" s="690">
        <v>5153</v>
      </c>
      <c r="E14" s="650">
        <v>5274</v>
      </c>
      <c r="F14" s="690">
        <v>10579094.106232811</v>
      </c>
      <c r="G14" s="650">
        <v>10897733.353909155</v>
      </c>
      <c r="H14" s="690">
        <v>578</v>
      </c>
      <c r="I14" s="650">
        <v>648</v>
      </c>
      <c r="J14" s="690">
        <v>1084446.5092678759</v>
      </c>
      <c r="K14" s="650">
        <v>1391151.6995621063</v>
      </c>
      <c r="L14" s="378"/>
      <c r="M14" s="374">
        <v>5731</v>
      </c>
      <c r="N14" s="379">
        <v>5922</v>
      </c>
      <c r="O14" s="376">
        <v>11663540.615500687</v>
      </c>
      <c r="P14" s="380">
        <v>12288885.053471262</v>
      </c>
      <c r="Q14" s="398">
        <v>1.0536153179026531</v>
      </c>
    </row>
    <row r="15" spans="1:19" s="269" customFormat="1" ht="16.149999999999999" customHeight="1" x14ac:dyDescent="0.25">
      <c r="A15" s="291"/>
      <c r="B15" s="802" t="s">
        <v>184</v>
      </c>
      <c r="C15" s="87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348</v>
      </c>
    </row>
    <row r="16" spans="1:19" ht="16.149999999999999" customHeight="1" x14ac:dyDescent="0.25">
      <c r="A16" s="292"/>
      <c r="B16" s="801" t="s">
        <v>185</v>
      </c>
      <c r="C16" s="87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348</v>
      </c>
    </row>
    <row r="17" spans="1:28" ht="16.149999999999999" customHeight="1" x14ac:dyDescent="0.25">
      <c r="A17" s="291"/>
      <c r="B17" s="802" t="s">
        <v>186</v>
      </c>
      <c r="C17" s="870" t="s">
        <v>15</v>
      </c>
      <c r="D17" s="690">
        <v>1</v>
      </c>
      <c r="E17" s="650">
        <v>1</v>
      </c>
      <c r="F17" s="690">
        <v>100</v>
      </c>
      <c r="G17" s="650">
        <v>257795.44010000001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1</v>
      </c>
      <c r="O17" s="376">
        <v>100</v>
      </c>
      <c r="P17" s="380">
        <v>257795.44010000001</v>
      </c>
      <c r="Q17" s="398">
        <v>2577.954401</v>
      </c>
    </row>
    <row r="18" spans="1:28" ht="16.149999999999999" customHeight="1" x14ac:dyDescent="0.25">
      <c r="A18" s="291"/>
      <c r="B18" s="802" t="s">
        <v>187</v>
      </c>
      <c r="C18" s="870" t="s">
        <v>17</v>
      </c>
      <c r="D18" s="690">
        <v>52</v>
      </c>
      <c r="E18" s="650">
        <v>27</v>
      </c>
      <c r="F18" s="690">
        <v>72192.140100000004</v>
      </c>
      <c r="G18" s="650">
        <v>94166.838461878913</v>
      </c>
      <c r="H18" s="690">
        <v>2</v>
      </c>
      <c r="I18" s="650">
        <v>6</v>
      </c>
      <c r="J18" s="690">
        <v>5783.9999585331407</v>
      </c>
      <c r="K18" s="650">
        <v>54031.89</v>
      </c>
      <c r="L18" s="378"/>
      <c r="M18" s="374">
        <v>54</v>
      </c>
      <c r="N18" s="379">
        <v>33</v>
      </c>
      <c r="O18" s="376">
        <v>77976.140058533143</v>
      </c>
      <c r="P18" s="380">
        <v>148198.7284618789</v>
      </c>
      <c r="Q18" s="398">
        <v>1.9005650747861185</v>
      </c>
    </row>
    <row r="19" spans="1:28" ht="16.149999999999999" customHeight="1" x14ac:dyDescent="0.25">
      <c r="A19" s="292"/>
      <c r="B19" s="801" t="s">
        <v>188</v>
      </c>
      <c r="C19" s="870" t="s">
        <v>19</v>
      </c>
      <c r="D19" s="690">
        <v>381</v>
      </c>
      <c r="E19" s="650">
        <v>499</v>
      </c>
      <c r="F19" s="690">
        <v>8201654.0584280249</v>
      </c>
      <c r="G19" s="650">
        <v>7143044.955448024</v>
      </c>
      <c r="H19" s="690">
        <v>29</v>
      </c>
      <c r="I19" s="650">
        <v>63</v>
      </c>
      <c r="J19" s="690">
        <v>63320.299701220923</v>
      </c>
      <c r="K19" s="650">
        <v>205996.07953467511</v>
      </c>
      <c r="L19" s="378"/>
      <c r="M19" s="374">
        <v>410</v>
      </c>
      <c r="N19" s="379">
        <v>562</v>
      </c>
      <c r="O19" s="376">
        <v>8264974.3581292462</v>
      </c>
      <c r="P19" s="380">
        <v>7349041.034982699</v>
      </c>
      <c r="Q19" s="398">
        <v>0.88917892742817095</v>
      </c>
    </row>
    <row r="20" spans="1:28" ht="16.149999999999999" customHeight="1" x14ac:dyDescent="0.25">
      <c r="A20" s="291"/>
      <c r="B20" s="802" t="s">
        <v>189</v>
      </c>
      <c r="C20" s="870" t="s">
        <v>323</v>
      </c>
      <c r="D20" s="690">
        <v>885</v>
      </c>
      <c r="E20" s="650">
        <v>894</v>
      </c>
      <c r="F20" s="690">
        <v>2596523.8005334097</v>
      </c>
      <c r="G20" s="650">
        <v>2817680.5958809392</v>
      </c>
      <c r="H20" s="690">
        <v>31</v>
      </c>
      <c r="I20" s="650">
        <v>49</v>
      </c>
      <c r="J20" s="690">
        <v>81973.589927713256</v>
      </c>
      <c r="K20" s="650">
        <v>84447.259997483372</v>
      </c>
      <c r="L20" s="378"/>
      <c r="M20" s="374">
        <v>916</v>
      </c>
      <c r="N20" s="379">
        <v>943</v>
      </c>
      <c r="O20" s="376">
        <v>2678497.3904611231</v>
      </c>
      <c r="P20" s="380">
        <v>2902127.8558784225</v>
      </c>
      <c r="Q20" s="398">
        <v>1.0834910148554595</v>
      </c>
    </row>
    <row r="21" spans="1:28" ht="16.149999999999999" customHeight="1" x14ac:dyDescent="0.25">
      <c r="A21" s="291"/>
      <c r="B21" s="802" t="s">
        <v>199</v>
      </c>
      <c r="C21" s="870" t="s">
        <v>324</v>
      </c>
      <c r="D21" s="690">
        <v>12560</v>
      </c>
      <c r="E21" s="650">
        <v>12127</v>
      </c>
      <c r="F21" s="690">
        <v>60361092.196568795</v>
      </c>
      <c r="G21" s="650">
        <v>66940837.797434352</v>
      </c>
      <c r="H21" s="690">
        <v>793</v>
      </c>
      <c r="I21" s="650">
        <v>891</v>
      </c>
      <c r="J21" s="690">
        <v>2634311.7910272279</v>
      </c>
      <c r="K21" s="650">
        <v>3393514.2211566432</v>
      </c>
      <c r="L21" s="378"/>
      <c r="M21" s="374">
        <v>13353</v>
      </c>
      <c r="N21" s="379">
        <v>13018</v>
      </c>
      <c r="O21" s="376">
        <v>62995403.98759602</v>
      </c>
      <c r="P21" s="380">
        <v>70334352.018591002</v>
      </c>
      <c r="Q21" s="398">
        <v>1.1164997375433936</v>
      </c>
    </row>
    <row r="22" spans="1:28" ht="16.149999999999999" customHeight="1" x14ac:dyDescent="0.25">
      <c r="A22" s="292"/>
      <c r="B22" s="801" t="s">
        <v>200</v>
      </c>
      <c r="C22" s="870" t="s">
        <v>325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348</v>
      </c>
    </row>
    <row r="23" spans="1:28" s="274" customFormat="1" ht="16.149999999999999" customHeight="1" x14ac:dyDescent="0.25">
      <c r="A23" s="291"/>
      <c r="B23" s="802" t="s">
        <v>201</v>
      </c>
      <c r="C23" s="870" t="s">
        <v>326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348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70" t="s">
        <v>327</v>
      </c>
      <c r="D24" s="690">
        <v>248</v>
      </c>
      <c r="E24" s="650">
        <v>243</v>
      </c>
      <c r="F24" s="690">
        <v>1406045.67</v>
      </c>
      <c r="G24" s="650">
        <v>1682130.0006728079</v>
      </c>
      <c r="H24" s="690">
        <v>5</v>
      </c>
      <c r="I24" s="650">
        <v>5</v>
      </c>
      <c r="J24" s="690">
        <v>37451.999951839432</v>
      </c>
      <c r="K24" s="650">
        <v>30976.9999748337</v>
      </c>
      <c r="L24" s="378"/>
      <c r="M24" s="374">
        <v>253</v>
      </c>
      <c r="N24" s="379">
        <v>248</v>
      </c>
      <c r="O24" s="376">
        <v>1443497.6699518394</v>
      </c>
      <c r="P24" s="380">
        <v>1713107.0006476417</v>
      </c>
      <c r="Q24" s="398">
        <v>1.1867750369869301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182</v>
      </c>
      <c r="E25" s="650">
        <v>244</v>
      </c>
      <c r="F25" s="690">
        <v>1003023.93</v>
      </c>
      <c r="G25" s="650">
        <v>912816.02098257106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182</v>
      </c>
      <c r="N25" s="379">
        <v>244</v>
      </c>
      <c r="O25" s="376">
        <v>1003023.93</v>
      </c>
      <c r="P25" s="380">
        <v>912816.02098257106</v>
      </c>
      <c r="Q25" s="398">
        <v>0.91006405099684018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7</v>
      </c>
      <c r="E26" s="650">
        <v>14</v>
      </c>
      <c r="F26" s="690">
        <v>82027.970799999996</v>
      </c>
      <c r="G26" s="650">
        <v>73150.631399999998</v>
      </c>
      <c r="H26" s="690">
        <v>3</v>
      </c>
      <c r="I26" s="650">
        <v>3</v>
      </c>
      <c r="J26" s="690">
        <v>5600</v>
      </c>
      <c r="K26" s="650">
        <v>2450</v>
      </c>
      <c r="L26" s="378"/>
      <c r="M26" s="374">
        <v>10</v>
      </c>
      <c r="N26" s="379">
        <v>17</v>
      </c>
      <c r="O26" s="376">
        <v>87627.970799999996</v>
      </c>
      <c r="P26" s="380">
        <v>75600.631399999998</v>
      </c>
      <c r="Q26" s="398">
        <v>0.86274543059486208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17</v>
      </c>
      <c r="E27" s="650">
        <v>32</v>
      </c>
      <c r="F27" s="690">
        <v>11913.869999999999</v>
      </c>
      <c r="G27" s="650">
        <v>50500.097695031283</v>
      </c>
      <c r="H27" s="690">
        <v>0</v>
      </c>
      <c r="I27" s="650">
        <v>0</v>
      </c>
      <c r="J27" s="690">
        <v>0</v>
      </c>
      <c r="K27" s="650">
        <v>0</v>
      </c>
      <c r="L27" s="378"/>
      <c r="M27" s="374">
        <v>17</v>
      </c>
      <c r="N27" s="379">
        <v>32</v>
      </c>
      <c r="O27" s="376">
        <v>11913.869999999999</v>
      </c>
      <c r="P27" s="380">
        <v>50500.097695031283</v>
      </c>
      <c r="Q27" s="398">
        <v>4.2387652118943118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348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</v>
      </c>
      <c r="E29" s="650">
        <v>29</v>
      </c>
      <c r="F29" s="690">
        <v>1773.4</v>
      </c>
      <c r="G29" s="650">
        <v>14314.131473178037</v>
      </c>
      <c r="H29" s="690">
        <v>0</v>
      </c>
      <c r="I29" s="650">
        <v>1</v>
      </c>
      <c r="J29" s="690">
        <v>0</v>
      </c>
      <c r="K29" s="650">
        <v>258.17</v>
      </c>
      <c r="L29" s="378"/>
      <c r="M29" s="374">
        <v>1</v>
      </c>
      <c r="N29" s="379">
        <v>30</v>
      </c>
      <c r="O29" s="376">
        <v>1773.4</v>
      </c>
      <c r="P29" s="380">
        <v>14572.301473178037</v>
      </c>
      <c r="Q29" s="398">
        <v>8.2171543211785476</v>
      </c>
    </row>
    <row r="30" spans="1:28" s="266" customFormat="1" ht="19.149999999999999" customHeight="1" x14ac:dyDescent="0.25">
      <c r="A30" s="275"/>
      <c r="B30" s="1225" t="s">
        <v>249</v>
      </c>
      <c r="C30" s="1225"/>
      <c r="D30" s="384">
        <v>24286</v>
      </c>
      <c r="E30" s="385">
        <v>24384</v>
      </c>
      <c r="F30" s="377">
        <v>90680912.946059123</v>
      </c>
      <c r="G30" s="651">
        <v>97484310.137826473</v>
      </c>
      <c r="H30" s="384">
        <v>1782</v>
      </c>
      <c r="I30" s="385">
        <v>2117</v>
      </c>
      <c r="J30" s="377">
        <v>4182422.9593478395</v>
      </c>
      <c r="K30" s="651">
        <v>5506809.29</v>
      </c>
      <c r="L30" s="387"/>
      <c r="M30" s="384">
        <v>26068</v>
      </c>
      <c r="N30" s="388">
        <v>26501</v>
      </c>
      <c r="O30" s="377">
        <v>94863335.905406952</v>
      </c>
      <c r="P30" s="389">
        <v>102991119.42782649</v>
      </c>
      <c r="Q30" s="683">
        <v>1.0856788710289944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902</v>
      </c>
      <c r="E32" s="650">
        <v>1033</v>
      </c>
      <c r="F32" s="690">
        <v>5398591.51865</v>
      </c>
      <c r="G32" s="650">
        <v>5904705.9065047847</v>
      </c>
      <c r="H32" s="690">
        <v>63</v>
      </c>
      <c r="I32" s="650">
        <v>65</v>
      </c>
      <c r="J32" s="690">
        <v>313219.32700000005</v>
      </c>
      <c r="K32" s="650">
        <v>437814.15507080563</v>
      </c>
      <c r="L32" s="391"/>
      <c r="M32" s="374">
        <v>965</v>
      </c>
      <c r="N32" s="379">
        <v>1098</v>
      </c>
      <c r="O32" s="376">
        <v>5711810.8456500005</v>
      </c>
      <c r="P32" s="380">
        <v>6342520.0615755906</v>
      </c>
      <c r="Q32" s="398">
        <v>1.1104219367498707</v>
      </c>
    </row>
    <row r="33" spans="1:17" s="266" customFormat="1" ht="16.149999999999999" customHeight="1" x14ac:dyDescent="0.25">
      <c r="A33" s="275"/>
      <c r="B33" s="803" t="s">
        <v>328</v>
      </c>
      <c r="C33" s="328" t="s">
        <v>329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348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48</v>
      </c>
      <c r="E34" s="650">
        <v>59</v>
      </c>
      <c r="F34" s="690">
        <v>13998.759999999998</v>
      </c>
      <c r="G34" s="650">
        <v>17778.47</v>
      </c>
      <c r="H34" s="690">
        <v>3</v>
      </c>
      <c r="I34" s="650">
        <v>3</v>
      </c>
      <c r="J34" s="690">
        <v>1383.53</v>
      </c>
      <c r="K34" s="650">
        <v>1379.6100000000001</v>
      </c>
      <c r="L34" s="391"/>
      <c r="M34" s="374">
        <v>51</v>
      </c>
      <c r="N34" s="379">
        <v>62</v>
      </c>
      <c r="O34" s="376">
        <v>15382.289999999999</v>
      </c>
      <c r="P34" s="380">
        <v>19158.080000000002</v>
      </c>
      <c r="Q34" s="398">
        <v>1.2454634518007399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570</v>
      </c>
      <c r="E35" s="650">
        <v>700</v>
      </c>
      <c r="F35" s="690">
        <v>806824.23085000075</v>
      </c>
      <c r="G35" s="650">
        <v>871977.87291537749</v>
      </c>
      <c r="H35" s="690">
        <v>121</v>
      </c>
      <c r="I35" s="650">
        <v>110</v>
      </c>
      <c r="J35" s="690">
        <v>167441.09589999996</v>
      </c>
      <c r="K35" s="650">
        <v>126716.94978087078</v>
      </c>
      <c r="L35" s="391"/>
      <c r="M35" s="374">
        <v>691</v>
      </c>
      <c r="N35" s="379">
        <v>810</v>
      </c>
      <c r="O35" s="376">
        <v>974265.32675000071</v>
      </c>
      <c r="P35" s="380">
        <v>998694.8226962483</v>
      </c>
      <c r="Q35" s="398">
        <v>1.0250747874069794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348</v>
      </c>
    </row>
    <row r="37" spans="1:17" s="266" customFormat="1" ht="19.149999999999999" customHeight="1" x14ac:dyDescent="0.25">
      <c r="A37" s="275"/>
      <c r="B37" s="1225" t="s">
        <v>250</v>
      </c>
      <c r="C37" s="1225"/>
      <c r="D37" s="374">
        <v>1520</v>
      </c>
      <c r="E37" s="393">
        <v>1792</v>
      </c>
      <c r="F37" s="377">
        <v>6219414.5095000006</v>
      </c>
      <c r="G37" s="651">
        <v>6794462.2494201623</v>
      </c>
      <c r="H37" s="374">
        <v>187</v>
      </c>
      <c r="I37" s="393">
        <v>178</v>
      </c>
      <c r="J37" s="377">
        <v>482043.95290000003</v>
      </c>
      <c r="K37" s="651">
        <v>565910.71485167637</v>
      </c>
      <c r="L37" s="391"/>
      <c r="M37" s="374">
        <v>1707</v>
      </c>
      <c r="N37" s="394">
        <v>1970</v>
      </c>
      <c r="O37" s="377">
        <v>6701458.4624000015</v>
      </c>
      <c r="P37" s="389">
        <v>7360372.9642718388</v>
      </c>
      <c r="Q37" s="683">
        <v>1.098324044768586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3" t="s">
        <v>198</v>
      </c>
      <c r="C39" s="1023"/>
      <c r="D39" s="384">
        <v>25806</v>
      </c>
      <c r="E39" s="385">
        <v>26176</v>
      </c>
      <c r="F39" s="377">
        <v>96900327.45555912</v>
      </c>
      <c r="G39" s="651">
        <v>104278772.38724664</v>
      </c>
      <c r="H39" s="384">
        <v>1969</v>
      </c>
      <c r="I39" s="385">
        <v>2295</v>
      </c>
      <c r="J39" s="377">
        <v>4664466.9122478394</v>
      </c>
      <c r="K39" s="651">
        <v>6072720.0048516765</v>
      </c>
      <c r="L39" s="395"/>
      <c r="M39" s="670">
        <v>27775</v>
      </c>
      <c r="N39" s="388">
        <v>28471</v>
      </c>
      <c r="O39" s="650">
        <v>101564794.36780696</v>
      </c>
      <c r="P39" s="389">
        <v>110351492.39209834</v>
      </c>
      <c r="Q39" s="683">
        <v>1.0865132261526687</v>
      </c>
    </row>
    <row r="40" spans="1:17" s="266" customFormat="1" ht="19.149999999999999" customHeight="1" x14ac:dyDescent="0.25">
      <c r="A40" s="275"/>
      <c r="B40" s="1001" t="s">
        <v>280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</row>
    <row r="41" spans="1:17" s="266" customFormat="1" ht="19.149999999999999" customHeight="1" x14ac:dyDescent="0.25">
      <c r="A41" s="275"/>
      <c r="B41" s="1226" t="s">
        <v>194</v>
      </c>
      <c r="C41" s="1008" t="s">
        <v>191</v>
      </c>
      <c r="D41" s="1011" t="s">
        <v>81</v>
      </c>
      <c r="E41" s="1012"/>
      <c r="F41" s="1012"/>
      <c r="G41" s="1012"/>
      <c r="H41" s="1011"/>
      <c r="I41" s="1012"/>
      <c r="J41" s="1012"/>
      <c r="K41" s="1016"/>
      <c r="L41" s="303"/>
      <c r="M41" s="1013" t="s">
        <v>210</v>
      </c>
      <c r="N41" s="1014"/>
      <c r="O41" s="1014"/>
      <c r="P41" s="1014"/>
      <c r="Q41" s="1015"/>
    </row>
    <row r="42" spans="1:17" s="266" customFormat="1" ht="19.149999999999999" customHeight="1" x14ac:dyDescent="0.25">
      <c r="A42" s="275"/>
      <c r="B42" s="1227"/>
      <c r="C42" s="1009"/>
      <c r="D42" s="1054" t="s">
        <v>197</v>
      </c>
      <c r="E42" s="1055"/>
      <c r="F42" s="1026" t="s">
        <v>3</v>
      </c>
      <c r="G42" s="1027"/>
      <c r="H42" s="1223"/>
      <c r="I42" s="1231"/>
      <c r="J42" s="1231"/>
      <c r="K42" s="1224"/>
      <c r="L42" s="396"/>
      <c r="M42" s="1054" t="s">
        <v>209</v>
      </c>
      <c r="N42" s="1055"/>
      <c r="O42" s="1229" t="s">
        <v>276</v>
      </c>
      <c r="P42" s="1230"/>
      <c r="Q42" s="1018" t="s">
        <v>345</v>
      </c>
    </row>
    <row r="43" spans="1:17" s="266" customFormat="1" ht="19.149999999999999" customHeight="1" x14ac:dyDescent="0.25">
      <c r="A43" s="275"/>
      <c r="B43" s="1228"/>
      <c r="C43" s="1010"/>
      <c r="D43" s="713" t="s">
        <v>346</v>
      </c>
      <c r="E43" s="713" t="s">
        <v>347</v>
      </c>
      <c r="F43" s="354" t="s">
        <v>346</v>
      </c>
      <c r="G43" s="283" t="s">
        <v>347</v>
      </c>
      <c r="H43" s="411"/>
      <c r="I43" s="412"/>
      <c r="J43" s="347"/>
      <c r="K43" s="409"/>
      <c r="L43" s="409"/>
      <c r="M43" s="713" t="s">
        <v>346</v>
      </c>
      <c r="N43" s="713" t="s">
        <v>347</v>
      </c>
      <c r="O43" s="354" t="s">
        <v>346</v>
      </c>
      <c r="P43" s="646" t="s">
        <v>347</v>
      </c>
      <c r="Q43" s="1019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71" t="s">
        <v>322</v>
      </c>
      <c r="D45" s="744">
        <v>81</v>
      </c>
      <c r="E45" s="743">
        <v>102</v>
      </c>
      <c r="F45" s="744">
        <v>137626.29</v>
      </c>
      <c r="G45" s="743">
        <v>360923.39</v>
      </c>
      <c r="H45" s="415"/>
      <c r="I45" s="416"/>
      <c r="J45" s="391"/>
      <c r="K45" s="395"/>
      <c r="L45" s="410"/>
      <c r="M45" s="374">
        <v>81</v>
      </c>
      <c r="N45" s="379">
        <v>102</v>
      </c>
      <c r="O45" s="376">
        <v>137626.29</v>
      </c>
      <c r="P45" s="380">
        <v>360923.39</v>
      </c>
      <c r="Q45" s="398">
        <v>2.6224886974719728</v>
      </c>
    </row>
    <row r="46" spans="1:17" s="266" customFormat="1" ht="19.149999999999999" customHeight="1" x14ac:dyDescent="0.25">
      <c r="A46" s="275"/>
      <c r="B46" s="801" t="s">
        <v>182</v>
      </c>
      <c r="C46" s="870" t="s">
        <v>7</v>
      </c>
      <c r="D46" s="744">
        <v>52</v>
      </c>
      <c r="E46" s="743">
        <v>55</v>
      </c>
      <c r="F46" s="744">
        <v>96839.959999999992</v>
      </c>
      <c r="G46" s="743">
        <v>126773.43</v>
      </c>
      <c r="H46" s="415"/>
      <c r="I46" s="416"/>
      <c r="J46" s="391"/>
      <c r="K46" s="395"/>
      <c r="L46" s="410"/>
      <c r="M46" s="374">
        <v>52</v>
      </c>
      <c r="N46" s="379">
        <v>55</v>
      </c>
      <c r="O46" s="376">
        <v>96839.959999999992</v>
      </c>
      <c r="P46" s="380">
        <v>126773.43</v>
      </c>
      <c r="Q46" s="398">
        <v>1.3091024614219171</v>
      </c>
    </row>
    <row r="47" spans="1:17" s="266" customFormat="1" ht="19.149999999999999" customHeight="1" x14ac:dyDescent="0.25">
      <c r="A47" s="275"/>
      <c r="B47" s="802" t="s">
        <v>183</v>
      </c>
      <c r="C47" s="870" t="s">
        <v>9</v>
      </c>
      <c r="D47" s="744">
        <v>243</v>
      </c>
      <c r="E47" s="743">
        <v>271</v>
      </c>
      <c r="F47" s="744">
        <v>807661.38</v>
      </c>
      <c r="G47" s="743">
        <v>960206.05999999994</v>
      </c>
      <c r="H47" s="415"/>
      <c r="I47" s="416"/>
      <c r="J47" s="391"/>
      <c r="K47" s="395"/>
      <c r="L47" s="410"/>
      <c r="M47" s="374">
        <v>243</v>
      </c>
      <c r="N47" s="379">
        <v>271</v>
      </c>
      <c r="O47" s="376">
        <v>807661.38</v>
      </c>
      <c r="P47" s="380">
        <v>960206.05999999994</v>
      </c>
      <c r="Q47" s="398">
        <v>1.1888720740862959</v>
      </c>
    </row>
    <row r="48" spans="1:17" s="266" customFormat="1" ht="19.149999999999999" customHeight="1" x14ac:dyDescent="0.25">
      <c r="A48" s="275"/>
      <c r="B48" s="802" t="s">
        <v>184</v>
      </c>
      <c r="C48" s="870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348</v>
      </c>
    </row>
    <row r="49" spans="1:17" s="266" customFormat="1" ht="19.149999999999999" customHeight="1" x14ac:dyDescent="0.25">
      <c r="A49" s="275"/>
      <c r="B49" s="801" t="s">
        <v>185</v>
      </c>
      <c r="C49" s="870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348</v>
      </c>
    </row>
    <row r="50" spans="1:17" s="266" customFormat="1" ht="19.149999999999999" customHeight="1" x14ac:dyDescent="0.25">
      <c r="A50" s="275"/>
      <c r="B50" s="802" t="s">
        <v>186</v>
      </c>
      <c r="C50" s="870" t="s">
        <v>15</v>
      </c>
      <c r="D50" s="744">
        <v>0</v>
      </c>
      <c r="E50" s="743">
        <v>1</v>
      </c>
      <c r="F50" s="744">
        <v>0</v>
      </c>
      <c r="G50" s="743">
        <v>10000</v>
      </c>
      <c r="H50" s="415"/>
      <c r="I50" s="416"/>
      <c r="J50" s="391"/>
      <c r="K50" s="395"/>
      <c r="L50" s="410"/>
      <c r="M50" s="374">
        <v>0</v>
      </c>
      <c r="N50" s="379">
        <v>1</v>
      </c>
      <c r="O50" s="376">
        <v>0</v>
      </c>
      <c r="P50" s="380">
        <v>10000</v>
      </c>
      <c r="Q50" s="398" t="s">
        <v>348</v>
      </c>
    </row>
    <row r="51" spans="1:17" s="266" customFormat="1" ht="19.149999999999999" customHeight="1" x14ac:dyDescent="0.25">
      <c r="A51" s="275"/>
      <c r="B51" s="802" t="s">
        <v>187</v>
      </c>
      <c r="C51" s="870" t="s">
        <v>17</v>
      </c>
      <c r="D51" s="744">
        <v>0</v>
      </c>
      <c r="E51" s="743">
        <v>4</v>
      </c>
      <c r="F51" s="744">
        <v>0</v>
      </c>
      <c r="G51" s="743">
        <v>4127</v>
      </c>
      <c r="H51" s="415"/>
      <c r="I51" s="416"/>
      <c r="J51" s="391"/>
      <c r="K51" s="395"/>
      <c r="L51" s="410"/>
      <c r="M51" s="374">
        <v>0</v>
      </c>
      <c r="N51" s="379">
        <v>4</v>
      </c>
      <c r="O51" s="376">
        <v>0</v>
      </c>
      <c r="P51" s="380">
        <v>4127</v>
      </c>
      <c r="Q51" s="398" t="s">
        <v>348</v>
      </c>
    </row>
    <row r="52" spans="1:17" s="266" customFormat="1" ht="19.149999999999999" customHeight="1" x14ac:dyDescent="0.25">
      <c r="A52" s="275"/>
      <c r="B52" s="801" t="s">
        <v>188</v>
      </c>
      <c r="C52" s="870" t="s">
        <v>19</v>
      </c>
      <c r="D52" s="744">
        <v>34</v>
      </c>
      <c r="E52" s="743">
        <v>48</v>
      </c>
      <c r="F52" s="744">
        <v>41931.85</v>
      </c>
      <c r="G52" s="743">
        <v>188646.42</v>
      </c>
      <c r="H52" s="415"/>
      <c r="I52" s="416"/>
      <c r="J52" s="391"/>
      <c r="K52" s="395"/>
      <c r="L52" s="410"/>
      <c r="M52" s="374">
        <v>34</v>
      </c>
      <c r="N52" s="379">
        <v>48</v>
      </c>
      <c r="O52" s="376">
        <v>41931.85</v>
      </c>
      <c r="P52" s="380">
        <v>188646.42</v>
      </c>
      <c r="Q52" s="398">
        <v>4.4988813992227872</v>
      </c>
    </row>
    <row r="53" spans="1:17" s="266" customFormat="1" ht="19.149999999999999" customHeight="1" x14ac:dyDescent="0.25">
      <c r="A53" s="275"/>
      <c r="B53" s="802" t="s">
        <v>189</v>
      </c>
      <c r="C53" s="870" t="s">
        <v>323</v>
      </c>
      <c r="D53" s="744">
        <v>51</v>
      </c>
      <c r="E53" s="743">
        <v>45</v>
      </c>
      <c r="F53" s="744">
        <v>5919328.7700000005</v>
      </c>
      <c r="G53" s="743">
        <v>1651830.06</v>
      </c>
      <c r="H53" s="415"/>
      <c r="I53" s="416"/>
      <c r="J53" s="391"/>
      <c r="K53" s="395"/>
      <c r="L53" s="410"/>
      <c r="M53" s="374">
        <v>51</v>
      </c>
      <c r="N53" s="379">
        <v>45</v>
      </c>
      <c r="O53" s="376">
        <v>5919328.7700000005</v>
      </c>
      <c r="P53" s="380">
        <v>1651830.06</v>
      </c>
      <c r="Q53" s="398">
        <v>0.27905698841593485</v>
      </c>
    </row>
    <row r="54" spans="1:17" s="266" customFormat="1" ht="19.149999999999999" customHeight="1" x14ac:dyDescent="0.25">
      <c r="A54" s="275"/>
      <c r="B54" s="802" t="s">
        <v>199</v>
      </c>
      <c r="C54" s="870" t="s">
        <v>324</v>
      </c>
      <c r="D54" s="744">
        <v>1125</v>
      </c>
      <c r="E54" s="743">
        <v>1251</v>
      </c>
      <c r="F54" s="744">
        <v>4070582.5199999996</v>
      </c>
      <c r="G54" s="743">
        <v>4559345.3699999992</v>
      </c>
      <c r="H54" s="415"/>
      <c r="I54" s="416"/>
      <c r="J54" s="391"/>
      <c r="K54" s="395"/>
      <c r="L54" s="410"/>
      <c r="M54" s="374">
        <v>1125</v>
      </c>
      <c r="N54" s="379">
        <v>1251</v>
      </c>
      <c r="O54" s="376">
        <v>4070582.5199999996</v>
      </c>
      <c r="P54" s="380">
        <v>4559345.3699999992</v>
      </c>
      <c r="Q54" s="398">
        <v>1.1200719669969987</v>
      </c>
    </row>
    <row r="55" spans="1:17" s="266" customFormat="1" ht="19.149999999999999" customHeight="1" x14ac:dyDescent="0.25">
      <c r="A55" s="275"/>
      <c r="B55" s="801" t="s">
        <v>200</v>
      </c>
      <c r="C55" s="870" t="s">
        <v>325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348</v>
      </c>
    </row>
    <row r="56" spans="1:17" s="266" customFormat="1" ht="19.149999999999999" customHeight="1" x14ac:dyDescent="0.25">
      <c r="A56" s="275"/>
      <c r="B56" s="802" t="s">
        <v>201</v>
      </c>
      <c r="C56" s="870" t="s">
        <v>326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348</v>
      </c>
    </row>
    <row r="57" spans="1:17" s="266" customFormat="1" ht="19.149999999999999" customHeight="1" x14ac:dyDescent="0.25">
      <c r="A57" s="275"/>
      <c r="B57" s="802" t="s">
        <v>202</v>
      </c>
      <c r="C57" s="870" t="s">
        <v>327</v>
      </c>
      <c r="D57" s="744">
        <v>11</v>
      </c>
      <c r="E57" s="743">
        <v>12</v>
      </c>
      <c r="F57" s="744">
        <v>648752.76</v>
      </c>
      <c r="G57" s="743">
        <v>54385</v>
      </c>
      <c r="H57" s="415"/>
      <c r="I57" s="416"/>
      <c r="J57" s="391"/>
      <c r="K57" s="395"/>
      <c r="L57" s="410"/>
      <c r="M57" s="374">
        <v>11</v>
      </c>
      <c r="N57" s="379">
        <v>12</v>
      </c>
      <c r="O57" s="376">
        <v>648752.76</v>
      </c>
      <c r="P57" s="380">
        <v>54385</v>
      </c>
      <c r="Q57" s="398">
        <v>8.3830086518629998E-2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348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348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348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348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0</v>
      </c>
      <c r="N62" s="379">
        <v>0</v>
      </c>
      <c r="O62" s="376">
        <v>0</v>
      </c>
      <c r="P62" s="380">
        <v>0</v>
      </c>
      <c r="Q62" s="398" t="s">
        <v>348</v>
      </c>
    </row>
    <row r="63" spans="1:17" s="266" customFormat="1" ht="19.149999999999999" customHeight="1" x14ac:dyDescent="0.25">
      <c r="A63" s="275"/>
      <c r="B63" s="1225" t="s">
        <v>249</v>
      </c>
      <c r="C63" s="1225"/>
      <c r="D63" s="384">
        <v>1597</v>
      </c>
      <c r="E63" s="385">
        <v>1789</v>
      </c>
      <c r="F63" s="377">
        <v>11722723.529999999</v>
      </c>
      <c r="G63" s="408">
        <v>7916236.7299999986</v>
      </c>
      <c r="H63" s="417"/>
      <c r="I63" s="418"/>
      <c r="J63" s="419"/>
      <c r="K63" s="420"/>
      <c r="L63" s="395"/>
      <c r="M63" s="384">
        <v>1597</v>
      </c>
      <c r="N63" s="388">
        <v>1789</v>
      </c>
      <c r="O63" s="377">
        <v>11722723.529999999</v>
      </c>
      <c r="P63" s="389">
        <v>7916236.7299999986</v>
      </c>
      <c r="Q63" s="683">
        <v>0.67528989400298511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2</v>
      </c>
      <c r="E65" s="743">
        <v>8</v>
      </c>
      <c r="F65" s="744">
        <v>0</v>
      </c>
      <c r="G65" s="743">
        <v>8608.27</v>
      </c>
      <c r="H65" s="423"/>
      <c r="I65" s="424"/>
      <c r="J65" s="421"/>
      <c r="K65" s="422"/>
      <c r="L65" s="391"/>
      <c r="M65" s="374">
        <v>2</v>
      </c>
      <c r="N65" s="379">
        <v>8</v>
      </c>
      <c r="O65" s="376">
        <v>0</v>
      </c>
      <c r="P65" s="380">
        <v>8608.27</v>
      </c>
      <c r="Q65" s="398" t="s">
        <v>348</v>
      </c>
    </row>
    <row r="66" spans="1:17" s="266" customFormat="1" ht="19.149999999999999" customHeight="1" x14ac:dyDescent="0.25">
      <c r="A66" s="275"/>
      <c r="B66" s="803" t="s">
        <v>328</v>
      </c>
      <c r="C66" s="328" t="s">
        <v>329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348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348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4</v>
      </c>
      <c r="E68" s="743">
        <v>5</v>
      </c>
      <c r="F68" s="744">
        <v>0</v>
      </c>
      <c r="G68" s="743">
        <v>15383.65</v>
      </c>
      <c r="H68" s="415"/>
      <c r="I68" s="416"/>
      <c r="J68" s="391"/>
      <c r="K68" s="395"/>
      <c r="L68" s="391"/>
      <c r="M68" s="374">
        <v>4</v>
      </c>
      <c r="N68" s="379">
        <v>5</v>
      </c>
      <c r="O68" s="376">
        <v>0</v>
      </c>
      <c r="P68" s="380">
        <v>15383.65</v>
      </c>
      <c r="Q68" s="398" t="s">
        <v>348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348</v>
      </c>
    </row>
    <row r="70" spans="1:17" s="266" customFormat="1" ht="19.149999999999999" customHeight="1" x14ac:dyDescent="0.25">
      <c r="A70" s="275"/>
      <c r="B70" s="1225" t="s">
        <v>250</v>
      </c>
      <c r="C70" s="1225"/>
      <c r="D70" s="374">
        <v>6</v>
      </c>
      <c r="E70" s="393">
        <v>13</v>
      </c>
      <c r="F70" s="377">
        <v>0</v>
      </c>
      <c r="G70" s="386">
        <v>23991.919999999998</v>
      </c>
      <c r="H70" s="425"/>
      <c r="I70" s="426"/>
      <c r="J70" s="419"/>
      <c r="K70" s="420"/>
      <c r="L70" s="391"/>
      <c r="M70" s="374">
        <v>6</v>
      </c>
      <c r="N70" s="394">
        <v>13</v>
      </c>
      <c r="O70" s="377">
        <v>0</v>
      </c>
      <c r="P70" s="389">
        <v>23991.919999999998</v>
      </c>
      <c r="Q70" s="683" t="s">
        <v>348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3" t="s">
        <v>198</v>
      </c>
      <c r="C72" s="1023"/>
      <c r="D72" s="384">
        <v>1603</v>
      </c>
      <c r="E72" s="385">
        <v>1802</v>
      </c>
      <c r="F72" s="377">
        <v>11722723.529999999</v>
      </c>
      <c r="G72" s="386">
        <v>7940228.6499999985</v>
      </c>
      <c r="H72" s="427"/>
      <c r="I72" s="428"/>
      <c r="J72" s="429"/>
      <c r="K72" s="430"/>
      <c r="L72" s="395"/>
      <c r="M72" s="670">
        <v>1603</v>
      </c>
      <c r="N72" s="388">
        <v>1802</v>
      </c>
      <c r="O72" s="650">
        <v>11722723.529999999</v>
      </c>
      <c r="P72" s="389">
        <v>7940228.6499999985</v>
      </c>
      <c r="Q72" s="683">
        <v>0.6773365105540452</v>
      </c>
    </row>
    <row r="73" spans="1:17" s="266" customFormat="1" ht="19.149999999999999" customHeight="1" x14ac:dyDescent="0.25">
      <c r="A73" s="275"/>
      <c r="B73" s="1221" t="s">
        <v>277</v>
      </c>
      <c r="C73" s="1221"/>
      <c r="D73" s="1221"/>
      <c r="E73" s="1221"/>
      <c r="F73" s="1221"/>
      <c r="G73" s="1221"/>
      <c r="H73" s="1221"/>
      <c r="I73" s="1221"/>
      <c r="J73" s="1221"/>
      <c r="K73" s="1221"/>
      <c r="L73" s="1221"/>
      <c r="M73" s="1221"/>
      <c r="N73" s="1221"/>
      <c r="O73" s="1221"/>
      <c r="P73" s="1221"/>
      <c r="Q73" s="1221"/>
    </row>
    <row r="74" spans="1:17" s="266" customFormat="1" ht="19.149999999999999" customHeight="1" x14ac:dyDescent="0.25">
      <c r="A74" s="275"/>
      <c r="B74" s="1226" t="s">
        <v>194</v>
      </c>
      <c r="C74" s="1008" t="s">
        <v>191</v>
      </c>
      <c r="D74" s="1011" t="s">
        <v>81</v>
      </c>
      <c r="E74" s="1012"/>
      <c r="F74" s="1012"/>
      <c r="G74" s="1012"/>
      <c r="H74" s="1011" t="s">
        <v>52</v>
      </c>
      <c r="I74" s="1012"/>
      <c r="J74" s="1012"/>
      <c r="K74" s="1016"/>
      <c r="L74" s="303"/>
      <c r="M74" s="1013" t="s">
        <v>208</v>
      </c>
      <c r="N74" s="1014"/>
      <c r="O74" s="1014"/>
      <c r="P74" s="1014"/>
      <c r="Q74" s="1015"/>
    </row>
    <row r="75" spans="1:17" s="266" customFormat="1" ht="19.149999999999999" customHeight="1" x14ac:dyDescent="0.25">
      <c r="A75" s="275"/>
      <c r="B75" s="1227"/>
      <c r="C75" s="1009"/>
      <c r="D75" s="1054" t="s">
        <v>197</v>
      </c>
      <c r="E75" s="1055"/>
      <c r="F75" s="1026" t="s">
        <v>3</v>
      </c>
      <c r="G75" s="1027"/>
      <c r="H75" s="1054" t="s">
        <v>197</v>
      </c>
      <c r="I75" s="1055"/>
      <c r="J75" s="1229" t="s">
        <v>3</v>
      </c>
      <c r="K75" s="1230"/>
      <c r="L75" s="396"/>
      <c r="M75" s="1054" t="s">
        <v>209</v>
      </c>
      <c r="N75" s="1055"/>
      <c r="O75" s="1229" t="s">
        <v>276</v>
      </c>
      <c r="P75" s="1230"/>
      <c r="Q75" s="1018" t="s">
        <v>345</v>
      </c>
    </row>
    <row r="76" spans="1:17" s="266" customFormat="1" ht="19.149999999999999" customHeight="1" x14ac:dyDescent="0.25">
      <c r="A76" s="275"/>
      <c r="B76" s="1228"/>
      <c r="C76" s="1010"/>
      <c r="D76" s="713" t="s">
        <v>346</v>
      </c>
      <c r="E76" s="713" t="s">
        <v>347</v>
      </c>
      <c r="F76" s="354" t="s">
        <v>346</v>
      </c>
      <c r="G76" s="354" t="s">
        <v>347</v>
      </c>
      <c r="H76" s="372" t="s">
        <v>346</v>
      </c>
      <c r="I76" s="372" t="s">
        <v>347</v>
      </c>
      <c r="J76" s="354" t="s">
        <v>346</v>
      </c>
      <c r="K76" s="354" t="s">
        <v>347</v>
      </c>
      <c r="L76" s="511"/>
      <c r="M76" s="713" t="s">
        <v>346</v>
      </c>
      <c r="N76" s="767" t="s">
        <v>347</v>
      </c>
      <c r="O76" s="354" t="s">
        <v>346</v>
      </c>
      <c r="P76" s="373" t="s">
        <v>347</v>
      </c>
      <c r="Q76" s="1019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71" t="s">
        <v>322</v>
      </c>
      <c r="D78" s="374">
        <v>3586</v>
      </c>
      <c r="E78" s="375">
        <v>3599</v>
      </c>
      <c r="F78" s="376">
        <v>6105094.270743967</v>
      </c>
      <c r="G78" s="377">
        <v>6604926.3048982844</v>
      </c>
      <c r="H78" s="374">
        <v>300</v>
      </c>
      <c r="I78" s="375">
        <v>397</v>
      </c>
      <c r="J78" s="376">
        <v>247732.71952700004</v>
      </c>
      <c r="K78" s="377">
        <v>334840.95977425826</v>
      </c>
      <c r="L78" s="378"/>
      <c r="M78" s="374">
        <v>3886</v>
      </c>
      <c r="N78" s="379">
        <v>3996</v>
      </c>
      <c r="O78" s="376">
        <v>6352826.9902709667</v>
      </c>
      <c r="P78" s="380">
        <v>6939767.2646725429</v>
      </c>
      <c r="Q78" s="398">
        <v>1.0923904074989679</v>
      </c>
    </row>
    <row r="79" spans="1:17" s="266" customFormat="1" ht="19.149999999999999" customHeight="1" x14ac:dyDescent="0.25">
      <c r="A79" s="275"/>
      <c r="B79" s="805" t="s">
        <v>182</v>
      </c>
      <c r="C79" s="870" t="s">
        <v>7</v>
      </c>
      <c r="D79" s="374">
        <v>1346</v>
      </c>
      <c r="E79" s="375">
        <v>1558</v>
      </c>
      <c r="F79" s="376">
        <v>494843.7826520995</v>
      </c>
      <c r="G79" s="377">
        <v>482910.78947022971</v>
      </c>
      <c r="H79" s="374">
        <v>41</v>
      </c>
      <c r="I79" s="375">
        <v>54</v>
      </c>
      <c r="J79" s="376">
        <v>21802.049986429029</v>
      </c>
      <c r="K79" s="377">
        <v>9142.010000000002</v>
      </c>
      <c r="L79" s="378"/>
      <c r="M79" s="374">
        <v>1387</v>
      </c>
      <c r="N79" s="379">
        <v>1612</v>
      </c>
      <c r="O79" s="376">
        <v>516645.83263852855</v>
      </c>
      <c r="P79" s="380">
        <v>492052.79947022971</v>
      </c>
      <c r="Q79" s="398">
        <v>0.95239866149175856</v>
      </c>
    </row>
    <row r="80" spans="1:17" s="266" customFormat="1" ht="19.149999999999999" customHeight="1" x14ac:dyDescent="0.25">
      <c r="A80" s="275"/>
      <c r="B80" s="806" t="s">
        <v>183</v>
      </c>
      <c r="C80" s="870" t="s">
        <v>9</v>
      </c>
      <c r="D80" s="374">
        <v>5396</v>
      </c>
      <c r="E80" s="375">
        <v>5545</v>
      </c>
      <c r="F80" s="376">
        <v>11386755.486232812</v>
      </c>
      <c r="G80" s="377">
        <v>11857939.413909156</v>
      </c>
      <c r="H80" s="374">
        <v>578</v>
      </c>
      <c r="I80" s="375">
        <v>648</v>
      </c>
      <c r="J80" s="376">
        <v>1084446.5092678759</v>
      </c>
      <c r="K80" s="377">
        <v>1391151.6995621063</v>
      </c>
      <c r="L80" s="378"/>
      <c r="M80" s="374">
        <v>5974</v>
      </c>
      <c r="N80" s="379">
        <v>6193</v>
      </c>
      <c r="O80" s="376">
        <v>12471201.995500688</v>
      </c>
      <c r="P80" s="380">
        <v>13249091.113471262</v>
      </c>
      <c r="Q80" s="398">
        <v>1.062374831090958</v>
      </c>
    </row>
    <row r="81" spans="1:17" s="266" customFormat="1" ht="19.149999999999999" customHeight="1" x14ac:dyDescent="0.25">
      <c r="A81" s="275"/>
      <c r="B81" s="806" t="s">
        <v>184</v>
      </c>
      <c r="C81" s="870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348</v>
      </c>
    </row>
    <row r="82" spans="1:17" s="266" customFormat="1" ht="19.149999999999999" customHeight="1" x14ac:dyDescent="0.25">
      <c r="A82" s="275"/>
      <c r="B82" s="805" t="s">
        <v>185</v>
      </c>
      <c r="C82" s="870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348</v>
      </c>
    </row>
    <row r="83" spans="1:17" s="266" customFormat="1" ht="19.149999999999999" customHeight="1" x14ac:dyDescent="0.25">
      <c r="A83" s="275"/>
      <c r="B83" s="806" t="s">
        <v>186</v>
      </c>
      <c r="C83" s="870" t="s">
        <v>15</v>
      </c>
      <c r="D83" s="374">
        <v>1</v>
      </c>
      <c r="E83" s="375">
        <v>2</v>
      </c>
      <c r="F83" s="376">
        <v>100</v>
      </c>
      <c r="G83" s="377">
        <v>267795.44010000001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100</v>
      </c>
      <c r="P83" s="380">
        <v>267795.44010000001</v>
      </c>
      <c r="Q83" s="398">
        <v>2677.954401</v>
      </c>
    </row>
    <row r="84" spans="1:17" s="266" customFormat="1" ht="19.149999999999999" customHeight="1" x14ac:dyDescent="0.25">
      <c r="A84" s="275"/>
      <c r="B84" s="806" t="s">
        <v>187</v>
      </c>
      <c r="C84" s="870" t="s">
        <v>17</v>
      </c>
      <c r="D84" s="374">
        <v>52</v>
      </c>
      <c r="E84" s="375">
        <v>31</v>
      </c>
      <c r="F84" s="376">
        <v>72192.140100000004</v>
      </c>
      <c r="G84" s="377">
        <v>98293.838461878913</v>
      </c>
      <c r="H84" s="374">
        <v>2</v>
      </c>
      <c r="I84" s="375">
        <v>6</v>
      </c>
      <c r="J84" s="376">
        <v>5783.9999585331407</v>
      </c>
      <c r="K84" s="377">
        <v>54031.89</v>
      </c>
      <c r="L84" s="378"/>
      <c r="M84" s="374">
        <v>54</v>
      </c>
      <c r="N84" s="379">
        <v>37</v>
      </c>
      <c r="O84" s="376">
        <v>77976.140058533143</v>
      </c>
      <c r="P84" s="380">
        <v>152325.7284618789</v>
      </c>
      <c r="Q84" s="398">
        <v>1.9534915212209132</v>
      </c>
    </row>
    <row r="85" spans="1:17" s="266" customFormat="1" ht="19.149999999999999" customHeight="1" x14ac:dyDescent="0.25">
      <c r="A85" s="275"/>
      <c r="B85" s="805" t="s">
        <v>188</v>
      </c>
      <c r="C85" s="870" t="s">
        <v>19</v>
      </c>
      <c r="D85" s="374">
        <v>415</v>
      </c>
      <c r="E85" s="375">
        <v>547</v>
      </c>
      <c r="F85" s="376">
        <v>8243585.9084280245</v>
      </c>
      <c r="G85" s="377">
        <v>7331691.3754480239</v>
      </c>
      <c r="H85" s="374">
        <v>29</v>
      </c>
      <c r="I85" s="375">
        <v>63</v>
      </c>
      <c r="J85" s="376">
        <v>63320.299701220923</v>
      </c>
      <c r="K85" s="377">
        <v>205996.07953467511</v>
      </c>
      <c r="L85" s="378"/>
      <c r="M85" s="374">
        <v>444</v>
      </c>
      <c r="N85" s="379">
        <v>610</v>
      </c>
      <c r="O85" s="376">
        <v>8306906.2081292458</v>
      </c>
      <c r="P85" s="380">
        <v>7537687.4549826989</v>
      </c>
      <c r="Q85" s="398">
        <v>0.90740009169794411</v>
      </c>
    </row>
    <row r="86" spans="1:17" s="266" customFormat="1" ht="19.149999999999999" customHeight="1" x14ac:dyDescent="0.25">
      <c r="A86" s="275"/>
      <c r="B86" s="806" t="s">
        <v>189</v>
      </c>
      <c r="C86" s="870" t="s">
        <v>323</v>
      </c>
      <c r="D86" s="374">
        <v>936</v>
      </c>
      <c r="E86" s="375">
        <v>939</v>
      </c>
      <c r="F86" s="376">
        <v>8515852.5705334097</v>
      </c>
      <c r="G86" s="377">
        <v>4469510.6558809392</v>
      </c>
      <c r="H86" s="374">
        <v>31</v>
      </c>
      <c r="I86" s="375">
        <v>49</v>
      </c>
      <c r="J86" s="376">
        <v>81973.589927713256</v>
      </c>
      <c r="K86" s="377">
        <v>84447.259997483372</v>
      </c>
      <c r="L86" s="378"/>
      <c r="M86" s="374">
        <v>967</v>
      </c>
      <c r="N86" s="379">
        <v>988</v>
      </c>
      <c r="O86" s="376">
        <v>8597826.1604611222</v>
      </c>
      <c r="P86" s="380">
        <v>4553957.9158784226</v>
      </c>
      <c r="Q86" s="398">
        <v>0.52966387443616125</v>
      </c>
    </row>
    <row r="87" spans="1:17" s="266" customFormat="1" ht="19.149999999999999" customHeight="1" x14ac:dyDescent="0.25">
      <c r="A87" s="275"/>
      <c r="B87" s="806" t="s">
        <v>199</v>
      </c>
      <c r="C87" s="870" t="s">
        <v>324</v>
      </c>
      <c r="D87" s="374">
        <v>13685</v>
      </c>
      <c r="E87" s="375">
        <v>13378</v>
      </c>
      <c r="F87" s="376">
        <v>64431674.716568798</v>
      </c>
      <c r="G87" s="377">
        <v>71500183.16743435</v>
      </c>
      <c r="H87" s="374">
        <v>793</v>
      </c>
      <c r="I87" s="375">
        <v>891</v>
      </c>
      <c r="J87" s="376">
        <v>2634311.7910272279</v>
      </c>
      <c r="K87" s="377">
        <v>3393514.2211566432</v>
      </c>
      <c r="L87" s="378"/>
      <c r="M87" s="374">
        <v>14478</v>
      </c>
      <c r="N87" s="379">
        <v>14269</v>
      </c>
      <c r="O87" s="376">
        <v>67065986.507596023</v>
      </c>
      <c r="P87" s="380">
        <v>74893697.388590991</v>
      </c>
      <c r="Q87" s="398">
        <v>1.1167165546742295</v>
      </c>
    </row>
    <row r="88" spans="1:17" s="266" customFormat="1" ht="19.149999999999999" customHeight="1" x14ac:dyDescent="0.25">
      <c r="A88" s="275"/>
      <c r="B88" s="805" t="s">
        <v>200</v>
      </c>
      <c r="C88" s="870" t="s">
        <v>325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348</v>
      </c>
    </row>
    <row r="89" spans="1:17" s="266" customFormat="1" ht="19.149999999999999" customHeight="1" x14ac:dyDescent="0.25">
      <c r="A89" s="275"/>
      <c r="B89" s="806" t="s">
        <v>201</v>
      </c>
      <c r="C89" s="870" t="s">
        <v>326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348</v>
      </c>
    </row>
    <row r="90" spans="1:17" s="266" customFormat="1" ht="19.149999999999999" customHeight="1" x14ac:dyDescent="0.25">
      <c r="A90" s="275"/>
      <c r="B90" s="806" t="s">
        <v>202</v>
      </c>
      <c r="C90" s="870" t="s">
        <v>327</v>
      </c>
      <c r="D90" s="374">
        <v>259</v>
      </c>
      <c r="E90" s="375">
        <v>255</v>
      </c>
      <c r="F90" s="376">
        <v>2054798.43</v>
      </c>
      <c r="G90" s="377">
        <v>1736515.0006728079</v>
      </c>
      <c r="H90" s="374">
        <v>5</v>
      </c>
      <c r="I90" s="375">
        <v>5</v>
      </c>
      <c r="J90" s="376">
        <v>37451.999951839432</v>
      </c>
      <c r="K90" s="377">
        <v>30976.9999748337</v>
      </c>
      <c r="L90" s="378"/>
      <c r="M90" s="374">
        <v>264</v>
      </c>
      <c r="N90" s="379">
        <v>260</v>
      </c>
      <c r="O90" s="376">
        <v>2092250.4299518394</v>
      </c>
      <c r="P90" s="380">
        <v>1767492.0006476417</v>
      </c>
      <c r="Q90" s="398">
        <v>0.84478032617172261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182</v>
      </c>
      <c r="E91" s="375">
        <v>244</v>
      </c>
      <c r="F91" s="381">
        <v>1003023.93</v>
      </c>
      <c r="G91" s="382">
        <v>912816.02098257106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182</v>
      </c>
      <c r="N91" s="379">
        <v>244</v>
      </c>
      <c r="O91" s="376">
        <v>1003023.93</v>
      </c>
      <c r="P91" s="380">
        <v>912816.02098257106</v>
      </c>
      <c r="Q91" s="398">
        <v>0.91006405099684018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7</v>
      </c>
      <c r="E92" s="375">
        <v>14</v>
      </c>
      <c r="F92" s="381">
        <v>82027.970799999996</v>
      </c>
      <c r="G92" s="382">
        <v>73150.631399999998</v>
      </c>
      <c r="H92" s="374">
        <v>3</v>
      </c>
      <c r="I92" s="375">
        <v>3</v>
      </c>
      <c r="J92" s="383">
        <v>5600</v>
      </c>
      <c r="K92" s="377">
        <v>2450</v>
      </c>
      <c r="L92" s="378"/>
      <c r="M92" s="374">
        <v>10</v>
      </c>
      <c r="N92" s="379">
        <v>17</v>
      </c>
      <c r="O92" s="376">
        <v>87627.970799999996</v>
      </c>
      <c r="P92" s="380">
        <v>75600.631399999998</v>
      </c>
      <c r="Q92" s="398">
        <v>0.86274543059486208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17</v>
      </c>
      <c r="E93" s="375">
        <v>32</v>
      </c>
      <c r="F93" s="381">
        <v>11913.869999999999</v>
      </c>
      <c r="G93" s="382">
        <v>50500.097695031283</v>
      </c>
      <c r="H93" s="374">
        <v>0</v>
      </c>
      <c r="I93" s="375">
        <v>0</v>
      </c>
      <c r="J93" s="383">
        <v>0</v>
      </c>
      <c r="K93" s="377">
        <v>0</v>
      </c>
      <c r="L93" s="378"/>
      <c r="M93" s="374">
        <v>17</v>
      </c>
      <c r="N93" s="379">
        <v>32</v>
      </c>
      <c r="O93" s="376">
        <v>11913.869999999999</v>
      </c>
      <c r="P93" s="380">
        <v>50500.097695031283</v>
      </c>
      <c r="Q93" s="398">
        <v>4.2387652118943118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348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1</v>
      </c>
      <c r="E95" s="375">
        <v>29</v>
      </c>
      <c r="F95" s="381">
        <v>1773.4</v>
      </c>
      <c r="G95" s="382">
        <v>14314.131473178037</v>
      </c>
      <c r="H95" s="374">
        <v>0</v>
      </c>
      <c r="I95" s="375">
        <v>1</v>
      </c>
      <c r="J95" s="383">
        <v>0</v>
      </c>
      <c r="K95" s="377">
        <v>258.17</v>
      </c>
      <c r="L95" s="378"/>
      <c r="M95" s="374">
        <v>1</v>
      </c>
      <c r="N95" s="379">
        <v>30</v>
      </c>
      <c r="O95" s="376">
        <v>1773.4</v>
      </c>
      <c r="P95" s="380">
        <v>14572.301473178037</v>
      </c>
      <c r="Q95" s="398">
        <v>8.2171543211785476</v>
      </c>
    </row>
    <row r="96" spans="1:17" s="266" customFormat="1" ht="19.149999999999999" customHeight="1" x14ac:dyDescent="0.25">
      <c r="A96" s="275"/>
      <c r="B96" s="1225" t="s">
        <v>249</v>
      </c>
      <c r="C96" s="1225"/>
      <c r="D96" s="384">
        <v>25883</v>
      </c>
      <c r="E96" s="385">
        <v>26173</v>
      </c>
      <c r="F96" s="377">
        <v>102403636.47605912</v>
      </c>
      <c r="G96" s="651">
        <v>105400546.86782646</v>
      </c>
      <c r="H96" s="384">
        <v>1782</v>
      </c>
      <c r="I96" s="385">
        <v>2117</v>
      </c>
      <c r="J96" s="377">
        <v>4182422.9593478395</v>
      </c>
      <c r="K96" s="651">
        <v>5506809.29</v>
      </c>
      <c r="L96" s="387"/>
      <c r="M96" s="384">
        <v>27665</v>
      </c>
      <c r="N96" s="388">
        <v>28290</v>
      </c>
      <c r="O96" s="377">
        <v>106586059.43540697</v>
      </c>
      <c r="P96" s="389">
        <v>110907356.15782648</v>
      </c>
      <c r="Q96" s="683">
        <v>1.040542794670426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904</v>
      </c>
      <c r="E98" s="375">
        <v>1041</v>
      </c>
      <c r="F98" s="383">
        <v>5398591.51865</v>
      </c>
      <c r="G98" s="377">
        <v>5913314.1765047843</v>
      </c>
      <c r="H98" s="374">
        <v>63</v>
      </c>
      <c r="I98" s="375">
        <v>65</v>
      </c>
      <c r="J98" s="383">
        <v>313219.32700000005</v>
      </c>
      <c r="K98" s="383">
        <v>437814.15507080563</v>
      </c>
      <c r="L98" s="391"/>
      <c r="M98" s="374">
        <v>967</v>
      </c>
      <c r="N98" s="379">
        <v>1106</v>
      </c>
      <c r="O98" s="376">
        <v>5711810.8456500005</v>
      </c>
      <c r="P98" s="380">
        <v>6351128.3315755902</v>
      </c>
      <c r="Q98" s="398">
        <v>1.1119290367279022</v>
      </c>
    </row>
    <row r="99" spans="1:17" s="266" customFormat="1" ht="19.149999999999999" customHeight="1" x14ac:dyDescent="0.25">
      <c r="A99" s="275"/>
      <c r="B99" s="804" t="s">
        <v>328</v>
      </c>
      <c r="C99" s="328" t="s">
        <v>329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348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48</v>
      </c>
      <c r="E100" s="375">
        <v>59</v>
      </c>
      <c r="F100" s="383">
        <v>13998.759999999998</v>
      </c>
      <c r="G100" s="650">
        <v>17778.47</v>
      </c>
      <c r="H100" s="374">
        <v>3</v>
      </c>
      <c r="I100" s="375">
        <v>3</v>
      </c>
      <c r="J100" s="383">
        <v>1383.53</v>
      </c>
      <c r="K100" s="383">
        <v>1379.6100000000001</v>
      </c>
      <c r="L100" s="391"/>
      <c r="M100" s="374">
        <v>51</v>
      </c>
      <c r="N100" s="379">
        <v>62</v>
      </c>
      <c r="O100" s="376">
        <v>15382.289999999999</v>
      </c>
      <c r="P100" s="380">
        <v>19158.080000000002</v>
      </c>
      <c r="Q100" s="398">
        <v>1.2454634518007399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574</v>
      </c>
      <c r="E101" s="375">
        <v>705</v>
      </c>
      <c r="F101" s="383">
        <v>806824.23085000075</v>
      </c>
      <c r="G101" s="650">
        <v>887361.52291537751</v>
      </c>
      <c r="H101" s="374">
        <v>121</v>
      </c>
      <c r="I101" s="375">
        <v>110</v>
      </c>
      <c r="J101" s="383">
        <v>167441.09589999996</v>
      </c>
      <c r="K101" s="383">
        <v>126716.94978087078</v>
      </c>
      <c r="L101" s="391"/>
      <c r="M101" s="374">
        <v>695</v>
      </c>
      <c r="N101" s="379">
        <v>815</v>
      </c>
      <c r="O101" s="376">
        <v>974265.32675000071</v>
      </c>
      <c r="P101" s="380">
        <v>1014078.4726962483</v>
      </c>
      <c r="Q101" s="398">
        <v>1.0408647879105564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348</v>
      </c>
    </row>
    <row r="103" spans="1:17" s="266" customFormat="1" ht="19.149999999999999" customHeight="1" x14ac:dyDescent="0.25">
      <c r="A103" s="275"/>
      <c r="B103" s="1225" t="s">
        <v>250</v>
      </c>
      <c r="C103" s="1225"/>
      <c r="D103" s="374">
        <v>1526</v>
      </c>
      <c r="E103" s="393">
        <v>1805</v>
      </c>
      <c r="F103" s="377">
        <v>6219414.5095000006</v>
      </c>
      <c r="G103" s="651">
        <v>6818454.1694201613</v>
      </c>
      <c r="H103" s="374">
        <v>187</v>
      </c>
      <c r="I103" s="393">
        <v>178</v>
      </c>
      <c r="J103" s="377">
        <v>482043.95290000003</v>
      </c>
      <c r="K103" s="651">
        <v>565910.71485167637</v>
      </c>
      <c r="L103" s="391"/>
      <c r="M103" s="374">
        <v>1713</v>
      </c>
      <c r="N103" s="394">
        <v>1983</v>
      </c>
      <c r="O103" s="377">
        <v>6701458.4624000015</v>
      </c>
      <c r="P103" s="389">
        <v>7384364.8842718387</v>
      </c>
      <c r="Q103" s="683">
        <v>1.10190414903016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3" t="s">
        <v>198</v>
      </c>
      <c r="C105" s="1023"/>
      <c r="D105" s="384">
        <f t="shared" ref="D105:K105" si="0">SUM(D96+D103)</f>
        <v>27409</v>
      </c>
      <c r="E105" s="385">
        <f t="shared" si="0"/>
        <v>27978</v>
      </c>
      <c r="F105" s="377">
        <f t="shared" si="0"/>
        <v>108623050.98555912</v>
      </c>
      <c r="G105" s="651">
        <f t="shared" si="0"/>
        <v>112219001.03724663</v>
      </c>
      <c r="H105" s="384">
        <f t="shared" si="0"/>
        <v>1969</v>
      </c>
      <c r="I105" s="385">
        <f t="shared" si="0"/>
        <v>2295</v>
      </c>
      <c r="J105" s="377">
        <f t="shared" si="0"/>
        <v>4664466.9122478394</v>
      </c>
      <c r="K105" s="651">
        <f t="shared" si="0"/>
        <v>6072720.0048516765</v>
      </c>
      <c r="L105" s="395"/>
      <c r="M105" s="670">
        <f>SUM(M96+M103)</f>
        <v>29378</v>
      </c>
      <c r="N105" s="388">
        <f>SUM(N96+N103)</f>
        <v>30273</v>
      </c>
      <c r="O105" s="650">
        <f>SUM(O96+O103)</f>
        <v>113287517.89780697</v>
      </c>
      <c r="P105" s="389">
        <f>SUM(P96+P103)</f>
        <v>118291721.04209833</v>
      </c>
      <c r="Q105" s="683">
        <f>IF(O105=0,"",P105/O105)</f>
        <v>1.0441725905655863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 t="e">
        <f>SUM(P123)/O123</f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f>SUM(F127+#REF!+J127+#REF!)</f>
        <v>#REF!</v>
      </c>
      <c r="P127" s="296" t="e">
        <f>SUM(G127+#REF!+K127+#REF!)</f>
        <v>#REF!</v>
      </c>
      <c r="Q127" s="295" t="e">
        <f>SUM(P127)/O127</f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8 Q44 Q106:Q120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7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70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1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4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3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5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9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16"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01" t="s">
        <v>279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  <c r="S4" s="1001"/>
    </row>
    <row r="5" spans="1:21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4" t="s">
        <v>278</v>
      </c>
      <c r="C7" s="1234"/>
      <c r="D7" s="1234"/>
      <c r="E7" s="121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32" t="s">
        <v>180</v>
      </c>
      <c r="S7" s="1232"/>
    </row>
    <row r="8" spans="1:21" s="269" customFormat="1" ht="18.600000000000001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302"/>
      <c r="I8" s="1011" t="s">
        <v>52</v>
      </c>
      <c r="J8" s="1012"/>
      <c r="K8" s="1012"/>
      <c r="L8" s="1012"/>
      <c r="M8" s="1016"/>
      <c r="N8" s="303"/>
      <c r="O8" s="1013" t="s">
        <v>208</v>
      </c>
      <c r="P8" s="1014"/>
      <c r="Q8" s="1014"/>
      <c r="R8" s="1014"/>
      <c r="S8" s="1015"/>
    </row>
    <row r="9" spans="1:21" s="269" customFormat="1" ht="18" customHeight="1" x14ac:dyDescent="0.25">
      <c r="A9" s="1004"/>
      <c r="B9" s="1227"/>
      <c r="C9" s="1009"/>
      <c r="D9" s="1054" t="s">
        <v>197</v>
      </c>
      <c r="E9" s="1055"/>
      <c r="F9" s="1026" t="s">
        <v>3</v>
      </c>
      <c r="G9" s="1027"/>
      <c r="H9" s="1235" t="s">
        <v>345</v>
      </c>
      <c r="I9" s="1026" t="s">
        <v>197</v>
      </c>
      <c r="J9" s="1027"/>
      <c r="K9" s="1229" t="s">
        <v>3</v>
      </c>
      <c r="L9" s="1230"/>
      <c r="M9" s="1235" t="s">
        <v>345</v>
      </c>
      <c r="N9" s="396"/>
      <c r="O9" s="1054" t="s">
        <v>209</v>
      </c>
      <c r="P9" s="1055"/>
      <c r="Q9" s="1229" t="s">
        <v>276</v>
      </c>
      <c r="R9" s="1230"/>
      <c r="S9" s="1018" t="s">
        <v>345</v>
      </c>
    </row>
    <row r="10" spans="1:21" s="269" customFormat="1" ht="16.149999999999999" customHeight="1" x14ac:dyDescent="0.25">
      <c r="A10" s="290"/>
      <c r="B10" s="1228"/>
      <c r="C10" s="1010"/>
      <c r="D10" s="764" t="s">
        <v>346</v>
      </c>
      <c r="E10" s="764" t="s">
        <v>347</v>
      </c>
      <c r="F10" s="354" t="s">
        <v>346</v>
      </c>
      <c r="G10" s="354" t="s">
        <v>347</v>
      </c>
      <c r="H10" s="1236"/>
      <c r="I10" s="372" t="s">
        <v>346</v>
      </c>
      <c r="J10" s="372" t="s">
        <v>347</v>
      </c>
      <c r="K10" s="354" t="s">
        <v>346</v>
      </c>
      <c r="L10" s="354" t="s">
        <v>347</v>
      </c>
      <c r="M10" s="1236"/>
      <c r="N10" s="355"/>
      <c r="O10" s="768" t="s">
        <v>346</v>
      </c>
      <c r="P10" s="769" t="s">
        <v>347</v>
      </c>
      <c r="Q10" s="354" t="s">
        <v>346</v>
      </c>
      <c r="R10" s="373" t="s">
        <v>347</v>
      </c>
      <c r="S10" s="1019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547</v>
      </c>
      <c r="E12" s="375">
        <v>735</v>
      </c>
      <c r="F12" s="754">
        <v>2288069.11</v>
      </c>
      <c r="G12" s="375">
        <v>2239308.2100000004</v>
      </c>
      <c r="H12" s="684">
        <v>0.97868906153800594</v>
      </c>
      <c r="I12" s="754">
        <v>77</v>
      </c>
      <c r="J12" s="375">
        <v>145</v>
      </c>
      <c r="K12" s="754">
        <v>168640.22</v>
      </c>
      <c r="L12" s="375">
        <v>407192.75</v>
      </c>
      <c r="M12" s="684">
        <v>2.4145648647754374</v>
      </c>
      <c r="N12" s="378"/>
      <c r="O12" s="374">
        <v>624</v>
      </c>
      <c r="P12" s="379">
        <v>880</v>
      </c>
      <c r="Q12" s="376">
        <v>2456709.33</v>
      </c>
      <c r="R12" s="380">
        <v>2646500.9600000004</v>
      </c>
      <c r="S12" s="398">
        <v>1.0772544100689356</v>
      </c>
    </row>
    <row r="13" spans="1:21" s="269" customFormat="1" ht="16.149999999999999" customHeight="1" x14ac:dyDescent="0.25">
      <c r="A13" s="292"/>
      <c r="B13" s="288" t="s">
        <v>55</v>
      </c>
      <c r="C13" s="999" t="s">
        <v>341</v>
      </c>
      <c r="D13" s="754">
        <v>4093</v>
      </c>
      <c r="E13" s="375">
        <v>5040</v>
      </c>
      <c r="F13" s="754">
        <v>8736614.0596000012</v>
      </c>
      <c r="G13" s="375">
        <v>11484459.1106</v>
      </c>
      <c r="H13" s="684">
        <v>1.3145205948499694</v>
      </c>
      <c r="I13" s="754">
        <v>189</v>
      </c>
      <c r="J13" s="375">
        <v>384</v>
      </c>
      <c r="K13" s="754">
        <v>310889</v>
      </c>
      <c r="L13" s="375">
        <v>885109</v>
      </c>
      <c r="M13" s="684">
        <v>2.8470257873388896</v>
      </c>
      <c r="N13" s="378"/>
      <c r="O13" s="374">
        <v>4282</v>
      </c>
      <c r="P13" s="379">
        <v>5424</v>
      </c>
      <c r="Q13" s="376">
        <v>9047503.0596000012</v>
      </c>
      <c r="R13" s="380">
        <v>12369568.1106</v>
      </c>
      <c r="S13" s="398">
        <v>1.3671803180519588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1024</v>
      </c>
      <c r="E14" s="375">
        <v>831</v>
      </c>
      <c r="F14" s="754">
        <v>4415589.21</v>
      </c>
      <c r="G14" s="375">
        <v>4046179.18</v>
      </c>
      <c r="H14" s="684">
        <v>0.91633958404386995</v>
      </c>
      <c r="I14" s="754">
        <v>33</v>
      </c>
      <c r="J14" s="375">
        <v>43</v>
      </c>
      <c r="K14" s="754">
        <v>144509.41</v>
      </c>
      <c r="L14" s="375">
        <v>191614.04</v>
      </c>
      <c r="M14" s="684">
        <v>1.3259623715853521</v>
      </c>
      <c r="N14" s="378"/>
      <c r="O14" s="374">
        <v>1057</v>
      </c>
      <c r="P14" s="379">
        <v>874</v>
      </c>
      <c r="Q14" s="376">
        <v>4560098.62</v>
      </c>
      <c r="R14" s="380">
        <v>4237793.22</v>
      </c>
      <c r="S14" s="398">
        <v>0.92932051982682773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89</v>
      </c>
      <c r="E15" s="375">
        <v>702</v>
      </c>
      <c r="F15" s="754">
        <v>283700</v>
      </c>
      <c r="G15" s="375">
        <v>1497754.8899999997</v>
      </c>
      <c r="H15" s="684">
        <v>5.2793616143813873</v>
      </c>
      <c r="I15" s="754">
        <v>0</v>
      </c>
      <c r="J15" s="375">
        <v>0</v>
      </c>
      <c r="K15" s="754">
        <v>0</v>
      </c>
      <c r="L15" s="375">
        <v>0</v>
      </c>
      <c r="M15" s="684" t="s">
        <v>348</v>
      </c>
      <c r="N15" s="378"/>
      <c r="O15" s="374">
        <v>89</v>
      </c>
      <c r="P15" s="379">
        <v>702</v>
      </c>
      <c r="Q15" s="376">
        <v>283700</v>
      </c>
      <c r="R15" s="380">
        <v>1497754.8899999997</v>
      </c>
      <c r="S15" s="398">
        <v>5.2793616143813873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1620</v>
      </c>
      <c r="E16" s="375">
        <v>1671</v>
      </c>
      <c r="F16" s="754">
        <v>10270597.559999999</v>
      </c>
      <c r="G16" s="375">
        <v>10519605.209999999</v>
      </c>
      <c r="H16" s="684">
        <v>1.0242447090877933</v>
      </c>
      <c r="I16" s="754">
        <v>38</v>
      </c>
      <c r="J16" s="375">
        <v>74</v>
      </c>
      <c r="K16" s="754">
        <v>74428.72</v>
      </c>
      <c r="L16" s="375">
        <v>138081.52000000002</v>
      </c>
      <c r="M16" s="684">
        <v>1.855218254458763</v>
      </c>
      <c r="N16" s="378"/>
      <c r="O16" s="374">
        <v>1658</v>
      </c>
      <c r="P16" s="379">
        <v>1745</v>
      </c>
      <c r="Q16" s="376">
        <v>10345026.279999999</v>
      </c>
      <c r="R16" s="380">
        <v>10657686.729999999</v>
      </c>
      <c r="S16" s="398">
        <v>1.0302232629997725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4669</v>
      </c>
      <c r="E17" s="375">
        <v>4514</v>
      </c>
      <c r="F17" s="754">
        <v>10385419.529999999</v>
      </c>
      <c r="G17" s="375">
        <v>10409655.755299998</v>
      </c>
      <c r="H17" s="684">
        <v>1.0023336780213827</v>
      </c>
      <c r="I17" s="754">
        <v>565</v>
      </c>
      <c r="J17" s="375">
        <v>596</v>
      </c>
      <c r="K17" s="754">
        <v>1175710</v>
      </c>
      <c r="L17" s="375">
        <v>1214667</v>
      </c>
      <c r="M17" s="684">
        <v>1.0331348716945505</v>
      </c>
      <c r="N17" s="378"/>
      <c r="O17" s="374">
        <v>5234</v>
      </c>
      <c r="P17" s="379">
        <v>5110</v>
      </c>
      <c r="Q17" s="376">
        <v>11561129.529999999</v>
      </c>
      <c r="R17" s="380">
        <v>11624322.755299998</v>
      </c>
      <c r="S17" s="398">
        <v>1.0054660078962023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1445</v>
      </c>
      <c r="E18" s="375">
        <v>1871</v>
      </c>
      <c r="F18" s="754">
        <v>6187184.3000000007</v>
      </c>
      <c r="G18" s="375">
        <v>8111601.1100000013</v>
      </c>
      <c r="H18" s="684">
        <v>1.3110327277627725</v>
      </c>
      <c r="I18" s="754">
        <v>0</v>
      </c>
      <c r="J18" s="375">
        <v>0</v>
      </c>
      <c r="K18" s="754">
        <v>0</v>
      </c>
      <c r="L18" s="375">
        <v>0</v>
      </c>
      <c r="M18" s="684" t="s">
        <v>348</v>
      </c>
      <c r="N18" s="378"/>
      <c r="O18" s="374">
        <v>1445</v>
      </c>
      <c r="P18" s="379">
        <v>1871</v>
      </c>
      <c r="Q18" s="376">
        <v>6187184.3000000007</v>
      </c>
      <c r="R18" s="380">
        <v>8111601.1100000013</v>
      </c>
      <c r="S18" s="398">
        <v>1.3110327277627725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59</v>
      </c>
      <c r="E19" s="375">
        <v>57</v>
      </c>
      <c r="F19" s="754">
        <v>61490.890000000007</v>
      </c>
      <c r="G19" s="375">
        <v>31227.289999999997</v>
      </c>
      <c r="H19" s="684">
        <v>0.50783603880184514</v>
      </c>
      <c r="I19" s="754">
        <v>25</v>
      </c>
      <c r="J19" s="375">
        <v>35</v>
      </c>
      <c r="K19" s="754">
        <v>21431.609999999997</v>
      </c>
      <c r="L19" s="375">
        <v>20656.109999999997</v>
      </c>
      <c r="M19" s="684">
        <v>0.96381513101442218</v>
      </c>
      <c r="N19" s="378"/>
      <c r="O19" s="374">
        <v>84</v>
      </c>
      <c r="P19" s="379">
        <v>92</v>
      </c>
      <c r="Q19" s="376">
        <v>82922.5</v>
      </c>
      <c r="R19" s="380">
        <v>51883.399999999994</v>
      </c>
      <c r="S19" s="398">
        <v>0.62568542916578729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5090</v>
      </c>
      <c r="E20" s="375">
        <v>4572</v>
      </c>
      <c r="F20" s="754">
        <v>22533882.379999995</v>
      </c>
      <c r="G20" s="375">
        <v>23353500.689999998</v>
      </c>
      <c r="H20" s="684">
        <v>1.0363727073825262</v>
      </c>
      <c r="I20" s="754">
        <v>382</v>
      </c>
      <c r="J20" s="375">
        <v>522</v>
      </c>
      <c r="K20" s="754">
        <v>1324917.5</v>
      </c>
      <c r="L20" s="375">
        <v>1717469.32</v>
      </c>
      <c r="M20" s="684">
        <v>1.2962839723982815</v>
      </c>
      <c r="N20" s="378"/>
      <c r="O20" s="374">
        <v>5472</v>
      </c>
      <c r="P20" s="379">
        <v>5094</v>
      </c>
      <c r="Q20" s="376">
        <v>23858799.879999995</v>
      </c>
      <c r="R20" s="380">
        <v>25070970.009999998</v>
      </c>
      <c r="S20" s="398">
        <v>1.050805997623381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1584</v>
      </c>
      <c r="E21" s="375">
        <v>1554</v>
      </c>
      <c r="F21" s="754">
        <v>5497980.6700000009</v>
      </c>
      <c r="G21" s="375">
        <v>5995538.9181264592</v>
      </c>
      <c r="H21" s="684">
        <v>1.0904983625790845</v>
      </c>
      <c r="I21" s="754">
        <v>0</v>
      </c>
      <c r="J21" s="375">
        <v>0</v>
      </c>
      <c r="K21" s="754">
        <v>0</v>
      </c>
      <c r="L21" s="375">
        <v>0</v>
      </c>
      <c r="M21" s="684" t="s">
        <v>348</v>
      </c>
      <c r="N21" s="378"/>
      <c r="O21" s="374">
        <v>1584</v>
      </c>
      <c r="P21" s="379">
        <v>1554</v>
      </c>
      <c r="Q21" s="376">
        <v>5497980.6700000009</v>
      </c>
      <c r="R21" s="380">
        <v>5995538.9181264592</v>
      </c>
      <c r="S21" s="398">
        <v>1.0904983625790845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1405</v>
      </c>
      <c r="E22" s="375">
        <v>1630</v>
      </c>
      <c r="F22" s="754">
        <v>11463151.666459119</v>
      </c>
      <c r="G22" s="375">
        <v>8327423.083800002</v>
      </c>
      <c r="H22" s="684">
        <v>0.72645144425383668</v>
      </c>
      <c r="I22" s="754">
        <v>226</v>
      </c>
      <c r="J22" s="375">
        <v>283</v>
      </c>
      <c r="K22" s="754">
        <v>494927.02934783942</v>
      </c>
      <c r="L22" s="375">
        <v>707389.99</v>
      </c>
      <c r="M22" s="684">
        <v>1.4292813850399744</v>
      </c>
      <c r="N22" s="378"/>
      <c r="O22" s="374">
        <v>1631</v>
      </c>
      <c r="P22" s="379">
        <v>1913</v>
      </c>
      <c r="Q22" s="376">
        <v>11958078.695806958</v>
      </c>
      <c r="R22" s="380">
        <v>9034813.0738000013</v>
      </c>
      <c r="S22" s="398">
        <v>0.75554052650347703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1670</v>
      </c>
      <c r="E23" s="375">
        <v>1207</v>
      </c>
      <c r="F23" s="754">
        <v>6443530.2199999997</v>
      </c>
      <c r="G23" s="375">
        <v>11468056.690000001</v>
      </c>
      <c r="H23" s="684">
        <v>1.7797785217805655</v>
      </c>
      <c r="I23" s="754">
        <v>22</v>
      </c>
      <c r="J23" s="375">
        <v>35</v>
      </c>
      <c r="K23" s="754">
        <v>85120.200000000012</v>
      </c>
      <c r="L23" s="375">
        <v>224629.56</v>
      </c>
      <c r="M23" s="684">
        <v>2.6389688934001563</v>
      </c>
      <c r="N23" s="378"/>
      <c r="O23" s="374">
        <v>1692</v>
      </c>
      <c r="P23" s="379">
        <v>1242</v>
      </c>
      <c r="Q23" s="376">
        <v>6528650.4199999999</v>
      </c>
      <c r="R23" s="380">
        <v>11692686.250000002</v>
      </c>
      <c r="S23" s="398">
        <v>1.7909806005511322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991</v>
      </c>
      <c r="E24" s="375">
        <v>0</v>
      </c>
      <c r="F24" s="754">
        <v>2113703.35</v>
      </c>
      <c r="G24" s="375">
        <v>0</v>
      </c>
      <c r="H24" s="684">
        <v>0</v>
      </c>
      <c r="I24" s="754">
        <v>225</v>
      </c>
      <c r="J24" s="375">
        <v>0</v>
      </c>
      <c r="K24" s="754">
        <v>381849.27</v>
      </c>
      <c r="L24" s="375">
        <v>0</v>
      </c>
      <c r="M24" s="684">
        <v>0</v>
      </c>
      <c r="N24" s="378"/>
      <c r="O24" s="374">
        <v>1216</v>
      </c>
      <c r="P24" s="379">
        <v>0</v>
      </c>
      <c r="Q24" s="376">
        <v>2495552.62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3" t="s">
        <v>213</v>
      </c>
      <c r="C25" s="1233"/>
      <c r="D25" s="384">
        <v>24286</v>
      </c>
      <c r="E25" s="385">
        <v>24384</v>
      </c>
      <c r="F25" s="377">
        <v>90680912.946059108</v>
      </c>
      <c r="G25" s="386">
        <v>97484310.137826458</v>
      </c>
      <c r="H25" s="685">
        <v>1.0750256803856211</v>
      </c>
      <c r="I25" s="384">
        <v>1782</v>
      </c>
      <c r="J25" s="385">
        <v>2117</v>
      </c>
      <c r="K25" s="377">
        <v>4182422.9593478395</v>
      </c>
      <c r="L25" s="386">
        <v>5506809.29</v>
      </c>
      <c r="M25" s="685">
        <v>1.3166552841558308</v>
      </c>
      <c r="N25" s="387"/>
      <c r="O25" s="384">
        <v>26068</v>
      </c>
      <c r="P25" s="388">
        <v>26501</v>
      </c>
      <c r="Q25" s="377">
        <v>94863335.905406967</v>
      </c>
      <c r="R25" s="389">
        <v>102991119.42782646</v>
      </c>
      <c r="S25" s="683">
        <v>1.085678871028994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9" t="s">
        <v>341</v>
      </c>
      <c r="D27" s="754">
        <v>122</v>
      </c>
      <c r="E27" s="375">
        <v>138</v>
      </c>
      <c r="F27" s="754">
        <v>318243.42</v>
      </c>
      <c r="G27" s="375">
        <v>697269.58</v>
      </c>
      <c r="H27" s="684">
        <v>2.1909944909465842</v>
      </c>
      <c r="I27" s="754">
        <v>0</v>
      </c>
      <c r="J27" s="375">
        <v>0</v>
      </c>
      <c r="K27" s="754">
        <v>0</v>
      </c>
      <c r="L27" s="375">
        <v>0</v>
      </c>
      <c r="M27" s="684" t="s">
        <v>348</v>
      </c>
      <c r="N27" s="391"/>
      <c r="O27" s="374">
        <v>122</v>
      </c>
      <c r="P27" s="379">
        <v>138</v>
      </c>
      <c r="Q27" s="376">
        <v>318243.42</v>
      </c>
      <c r="R27" s="380">
        <v>697269.58</v>
      </c>
      <c r="S27" s="398">
        <v>2.1909944909465842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134</v>
      </c>
      <c r="E28" s="375">
        <v>149</v>
      </c>
      <c r="F28" s="754">
        <v>1545924.17</v>
      </c>
      <c r="G28" s="375">
        <v>1297238.93</v>
      </c>
      <c r="H28" s="684">
        <v>0.83913490401020119</v>
      </c>
      <c r="I28" s="754">
        <v>3</v>
      </c>
      <c r="J28" s="375">
        <v>0</v>
      </c>
      <c r="K28" s="754">
        <v>8862.85</v>
      </c>
      <c r="L28" s="375">
        <v>0</v>
      </c>
      <c r="M28" s="684">
        <v>0</v>
      </c>
      <c r="N28" s="391"/>
      <c r="O28" s="374">
        <v>137</v>
      </c>
      <c r="P28" s="379">
        <v>149</v>
      </c>
      <c r="Q28" s="376">
        <v>1554787.02</v>
      </c>
      <c r="R28" s="380">
        <v>1297238.93</v>
      </c>
      <c r="S28" s="398">
        <v>0.83435153066816825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540</v>
      </c>
      <c r="E29" s="375">
        <v>732</v>
      </c>
      <c r="F29" s="754">
        <v>1985174.2500000005</v>
      </c>
      <c r="G29" s="375">
        <v>2066203.360000002</v>
      </c>
      <c r="H29" s="684">
        <v>1.0408171272622548</v>
      </c>
      <c r="I29" s="754">
        <v>0</v>
      </c>
      <c r="J29" s="375">
        <v>0</v>
      </c>
      <c r="K29" s="754">
        <v>0</v>
      </c>
      <c r="L29" s="375">
        <v>0</v>
      </c>
      <c r="M29" s="684" t="s">
        <v>348</v>
      </c>
      <c r="N29" s="391"/>
      <c r="O29" s="374">
        <v>540</v>
      </c>
      <c r="P29" s="379">
        <v>732</v>
      </c>
      <c r="Q29" s="376">
        <v>1985174.2500000005</v>
      </c>
      <c r="R29" s="380">
        <v>2066203.360000002</v>
      </c>
      <c r="S29" s="398">
        <v>1.0408171272622548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190</v>
      </c>
      <c r="E30" s="375">
        <v>166</v>
      </c>
      <c r="F30" s="754">
        <v>812285.32000000007</v>
      </c>
      <c r="G30" s="375">
        <v>796029.6799999997</v>
      </c>
      <c r="H30" s="684">
        <v>0.97998777079955068</v>
      </c>
      <c r="I30" s="754">
        <v>107</v>
      </c>
      <c r="J30" s="375">
        <v>111</v>
      </c>
      <c r="K30" s="754">
        <v>256665.13999999996</v>
      </c>
      <c r="L30" s="375">
        <v>298226.90000000002</v>
      </c>
      <c r="M30" s="684">
        <v>1.161929898232382</v>
      </c>
      <c r="N30" s="391"/>
      <c r="O30" s="374">
        <v>297</v>
      </c>
      <c r="P30" s="379">
        <v>277</v>
      </c>
      <c r="Q30" s="376">
        <v>1068950.46</v>
      </c>
      <c r="R30" s="380">
        <v>1094256.5799999996</v>
      </c>
      <c r="S30" s="398">
        <v>1.0236738005613466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84</v>
      </c>
      <c r="E31" s="375">
        <v>89</v>
      </c>
      <c r="F31" s="754">
        <v>337720.58</v>
      </c>
      <c r="G31" s="375">
        <v>290727.34000000003</v>
      </c>
      <c r="H31" s="684">
        <v>0.86085171356747048</v>
      </c>
      <c r="I31" s="754">
        <v>0</v>
      </c>
      <c r="J31" s="375">
        <v>0</v>
      </c>
      <c r="K31" s="754">
        <v>0</v>
      </c>
      <c r="L31" s="375">
        <v>0</v>
      </c>
      <c r="M31" s="684" t="s">
        <v>348</v>
      </c>
      <c r="N31" s="391"/>
      <c r="O31" s="374">
        <v>84</v>
      </c>
      <c r="P31" s="379">
        <v>89</v>
      </c>
      <c r="Q31" s="376">
        <v>337720.58</v>
      </c>
      <c r="R31" s="380">
        <v>290727.34000000003</v>
      </c>
      <c r="S31" s="398">
        <v>0.86085171356747048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238</v>
      </c>
      <c r="E32" s="375">
        <v>301</v>
      </c>
      <c r="F32" s="754">
        <v>294624.74</v>
      </c>
      <c r="G32" s="375">
        <v>346761.31472016027</v>
      </c>
      <c r="H32" s="684">
        <v>1.1769592557643336</v>
      </c>
      <c r="I32" s="754">
        <v>4</v>
      </c>
      <c r="J32" s="375">
        <v>10</v>
      </c>
      <c r="K32" s="754">
        <v>6000</v>
      </c>
      <c r="L32" s="375">
        <v>16347.092201676413</v>
      </c>
      <c r="M32" s="684">
        <v>2.7245153669460689</v>
      </c>
      <c r="N32" s="391"/>
      <c r="O32" s="374">
        <v>242</v>
      </c>
      <c r="P32" s="379">
        <v>311</v>
      </c>
      <c r="Q32" s="376">
        <v>300624.74</v>
      </c>
      <c r="R32" s="380">
        <v>363108.40692183666</v>
      </c>
      <c r="S32" s="398">
        <v>1.2078460572534273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212</v>
      </c>
      <c r="E33" s="375">
        <v>217</v>
      </c>
      <c r="F33" s="754">
        <v>925442.02950000006</v>
      </c>
      <c r="G33" s="375">
        <v>1300232.0447</v>
      </c>
      <c r="H33" s="684">
        <v>1.4049848648029226</v>
      </c>
      <c r="I33" s="754">
        <v>73</v>
      </c>
      <c r="J33" s="375">
        <v>57</v>
      </c>
      <c r="K33" s="754">
        <v>210515.96290000001</v>
      </c>
      <c r="L33" s="375">
        <v>251336.72265000001</v>
      </c>
      <c r="M33" s="684">
        <v>1.1939081444830424</v>
      </c>
      <c r="N33" s="391"/>
      <c r="O33" s="374">
        <v>285</v>
      </c>
      <c r="P33" s="379">
        <v>274</v>
      </c>
      <c r="Q33" s="376">
        <v>1135957.9924000001</v>
      </c>
      <c r="R33" s="380">
        <v>1551568.7673499999</v>
      </c>
      <c r="S33" s="398">
        <v>1.3658680846744309</v>
      </c>
    </row>
    <row r="34" spans="1:19" s="266" customFormat="1" ht="19.149999999999999" customHeight="1" x14ac:dyDescent="0.25">
      <c r="A34" s="275"/>
      <c r="B34" s="1233" t="s">
        <v>212</v>
      </c>
      <c r="C34" s="1233"/>
      <c r="D34" s="374">
        <v>1520</v>
      </c>
      <c r="E34" s="393">
        <v>1792</v>
      </c>
      <c r="F34" s="377">
        <v>6219414.5095000006</v>
      </c>
      <c r="G34" s="386">
        <v>6794462.2494201623</v>
      </c>
      <c r="H34" s="685">
        <v>1.0924601084301087</v>
      </c>
      <c r="I34" s="374">
        <v>187</v>
      </c>
      <c r="J34" s="393">
        <v>178</v>
      </c>
      <c r="K34" s="377">
        <v>482043.95289999992</v>
      </c>
      <c r="L34" s="386">
        <v>565910.71485167649</v>
      </c>
      <c r="M34" s="685">
        <v>1.1739815663014339</v>
      </c>
      <c r="N34" s="391"/>
      <c r="O34" s="374">
        <v>1707</v>
      </c>
      <c r="P34" s="394">
        <v>1970</v>
      </c>
      <c r="Q34" s="377">
        <v>6701458.4624000005</v>
      </c>
      <c r="R34" s="389">
        <v>7360372.9642718378</v>
      </c>
      <c r="S34" s="683">
        <v>1.098324044768586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37" t="s">
        <v>214</v>
      </c>
      <c r="C36" s="1237"/>
      <c r="D36" s="384">
        <v>25806</v>
      </c>
      <c r="E36" s="385">
        <v>26176</v>
      </c>
      <c r="F36" s="377">
        <v>96900327.455559105</v>
      </c>
      <c r="G36" s="386">
        <v>104278772.38724662</v>
      </c>
      <c r="H36" s="685">
        <v>1.0761446852186485</v>
      </c>
      <c r="I36" s="384">
        <v>1969</v>
      </c>
      <c r="J36" s="385">
        <v>2295</v>
      </c>
      <c r="K36" s="377">
        <v>4664466.9122478394</v>
      </c>
      <c r="L36" s="386">
        <v>6072720.0048516765</v>
      </c>
      <c r="M36" s="685">
        <v>1.301910833348626</v>
      </c>
      <c r="N36" s="395"/>
      <c r="O36" s="670">
        <v>27775</v>
      </c>
      <c r="P36" s="388">
        <v>28471</v>
      </c>
      <c r="Q36" s="650">
        <v>101564794.36780697</v>
      </c>
      <c r="R36" s="389">
        <v>110351492.39209831</v>
      </c>
      <c r="S36" s="683">
        <v>1.0865132261526682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01" t="s">
        <v>302</v>
      </c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</row>
    <row r="39" spans="1:19" s="266" customFormat="1" ht="19.149999999999999" customHeight="1" x14ac:dyDescent="0.25">
      <c r="A39" s="275"/>
      <c r="B39" s="1226" t="s">
        <v>84</v>
      </c>
      <c r="C39" s="1008" t="s">
        <v>211</v>
      </c>
      <c r="D39" s="1011" t="s">
        <v>81</v>
      </c>
      <c r="E39" s="1012"/>
      <c r="F39" s="1012"/>
      <c r="G39" s="1012"/>
      <c r="H39" s="302"/>
      <c r="I39" s="1011"/>
      <c r="J39" s="1012"/>
      <c r="K39" s="1012"/>
      <c r="L39" s="1012"/>
      <c r="M39" s="1016"/>
      <c r="N39" s="303"/>
      <c r="O39" s="1013" t="s">
        <v>210</v>
      </c>
      <c r="P39" s="1014"/>
      <c r="Q39" s="1014"/>
      <c r="R39" s="1014"/>
      <c r="S39" s="1015"/>
    </row>
    <row r="40" spans="1:19" s="266" customFormat="1" ht="19.149999999999999" customHeight="1" x14ac:dyDescent="0.25">
      <c r="A40" s="275"/>
      <c r="B40" s="1227"/>
      <c r="C40" s="1009"/>
      <c r="D40" s="1054" t="s">
        <v>197</v>
      </c>
      <c r="E40" s="1055"/>
      <c r="F40" s="1026" t="s">
        <v>3</v>
      </c>
      <c r="G40" s="1238"/>
      <c r="H40" s="1235" t="s">
        <v>345</v>
      </c>
      <c r="I40" s="1223"/>
      <c r="J40" s="1231"/>
      <c r="K40" s="1231"/>
      <c r="L40" s="1231"/>
      <c r="M40" s="437"/>
      <c r="N40" s="396"/>
      <c r="O40" s="1054" t="s">
        <v>209</v>
      </c>
      <c r="P40" s="1055"/>
      <c r="Q40" s="1026" t="s">
        <v>276</v>
      </c>
      <c r="R40" s="1027"/>
      <c r="S40" s="1018" t="s">
        <v>345</v>
      </c>
    </row>
    <row r="41" spans="1:19" s="266" customFormat="1" ht="19.149999999999999" customHeight="1" x14ac:dyDescent="0.25">
      <c r="A41" s="275"/>
      <c r="B41" s="1228"/>
      <c r="C41" s="1010"/>
      <c r="D41" s="372" t="s">
        <v>346</v>
      </c>
      <c r="E41" s="372" t="s">
        <v>347</v>
      </c>
      <c r="F41" s="354" t="s">
        <v>346</v>
      </c>
      <c r="G41" s="283" t="s">
        <v>347</v>
      </c>
      <c r="H41" s="1236"/>
      <c r="I41" s="411"/>
      <c r="J41" s="412"/>
      <c r="K41" s="347"/>
      <c r="L41" s="347"/>
      <c r="M41" s="409"/>
      <c r="N41" s="409"/>
      <c r="O41" s="372" t="s">
        <v>346</v>
      </c>
      <c r="P41" s="770" t="s">
        <v>347</v>
      </c>
      <c r="Q41" s="354" t="s">
        <v>346</v>
      </c>
      <c r="R41" s="373" t="s">
        <v>347</v>
      </c>
      <c r="S41" s="1019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51</v>
      </c>
      <c r="E43" s="375">
        <v>91</v>
      </c>
      <c r="F43" s="754">
        <v>56979</v>
      </c>
      <c r="G43" s="375">
        <v>384088.6</v>
      </c>
      <c r="H43" s="684">
        <v>6.740879973323505</v>
      </c>
      <c r="I43" s="415"/>
      <c r="J43" s="416"/>
      <c r="K43" s="391"/>
      <c r="L43" s="391"/>
      <c r="M43" s="395"/>
      <c r="N43" s="410"/>
      <c r="O43" s="374">
        <v>51</v>
      </c>
      <c r="P43" s="379">
        <v>91</v>
      </c>
      <c r="Q43" s="376">
        <v>56979</v>
      </c>
      <c r="R43" s="380">
        <v>384088.6</v>
      </c>
      <c r="S43" s="398">
        <v>6.740879973323505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97</v>
      </c>
      <c r="E44" s="375">
        <v>128</v>
      </c>
      <c r="F44" s="754">
        <v>350268.74</v>
      </c>
      <c r="G44" s="375">
        <v>437310.16000000003</v>
      </c>
      <c r="H44" s="684">
        <v>1.2484989668218753</v>
      </c>
      <c r="I44" s="415"/>
      <c r="J44" s="416"/>
      <c r="K44" s="391"/>
      <c r="L44" s="391"/>
      <c r="M44" s="395"/>
      <c r="N44" s="410"/>
      <c r="O44" s="374">
        <v>97</v>
      </c>
      <c r="P44" s="379">
        <v>128</v>
      </c>
      <c r="Q44" s="376">
        <v>350268.74</v>
      </c>
      <c r="R44" s="380">
        <v>437310.16000000003</v>
      </c>
      <c r="S44" s="398">
        <v>1.2484989668218753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331</v>
      </c>
      <c r="E45" s="375">
        <v>308</v>
      </c>
      <c r="F45" s="754">
        <v>998390</v>
      </c>
      <c r="G45" s="375">
        <v>1078306</v>
      </c>
      <c r="H45" s="684">
        <v>1.0800448722443134</v>
      </c>
      <c r="I45" s="415"/>
      <c r="J45" s="416"/>
      <c r="K45" s="391"/>
      <c r="L45" s="391"/>
      <c r="M45" s="395"/>
      <c r="N45" s="410"/>
      <c r="O45" s="374">
        <v>331</v>
      </c>
      <c r="P45" s="379">
        <v>308</v>
      </c>
      <c r="Q45" s="376">
        <v>998390</v>
      </c>
      <c r="R45" s="380">
        <v>1078306</v>
      </c>
      <c r="S45" s="398">
        <v>1.0800448722443134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235</v>
      </c>
      <c r="E46" s="375">
        <v>182</v>
      </c>
      <c r="F46" s="754">
        <v>699528.04</v>
      </c>
      <c r="G46" s="375">
        <v>607590.25999999989</v>
      </c>
      <c r="H46" s="684">
        <v>0.86857170157181962</v>
      </c>
      <c r="I46" s="415"/>
      <c r="J46" s="416"/>
      <c r="K46" s="391"/>
      <c r="L46" s="391"/>
      <c r="M46" s="395"/>
      <c r="N46" s="410"/>
      <c r="O46" s="374">
        <v>235</v>
      </c>
      <c r="P46" s="379">
        <v>182</v>
      </c>
      <c r="Q46" s="376">
        <v>699528.04</v>
      </c>
      <c r="R46" s="380">
        <v>607590.25999999989</v>
      </c>
      <c r="S46" s="398">
        <v>0.86857170157181962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266</v>
      </c>
      <c r="E47" s="375">
        <v>426</v>
      </c>
      <c r="F47" s="754">
        <v>476503.45</v>
      </c>
      <c r="G47" s="375">
        <v>1050121.6399999999</v>
      </c>
      <c r="H47" s="684">
        <v>2.2038070028664007</v>
      </c>
      <c r="I47" s="415"/>
      <c r="J47" s="416"/>
      <c r="K47" s="391"/>
      <c r="L47" s="391"/>
      <c r="M47" s="395"/>
      <c r="N47" s="410"/>
      <c r="O47" s="374">
        <v>266</v>
      </c>
      <c r="P47" s="379">
        <v>426</v>
      </c>
      <c r="Q47" s="376">
        <v>476503.45</v>
      </c>
      <c r="R47" s="380">
        <v>1050121.6399999999</v>
      </c>
      <c r="S47" s="398">
        <v>2.2038070028664007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47</v>
      </c>
      <c r="E48" s="375">
        <v>68</v>
      </c>
      <c r="F48" s="754">
        <v>105106.82</v>
      </c>
      <c r="G48" s="375">
        <v>227730.36000000002</v>
      </c>
      <c r="H48" s="684">
        <v>2.1666563596919781</v>
      </c>
      <c r="I48" s="415"/>
      <c r="J48" s="416"/>
      <c r="K48" s="391"/>
      <c r="L48" s="391"/>
      <c r="M48" s="395"/>
      <c r="N48" s="410"/>
      <c r="O48" s="374">
        <v>47</v>
      </c>
      <c r="P48" s="379">
        <v>68</v>
      </c>
      <c r="Q48" s="376">
        <v>105106.82</v>
      </c>
      <c r="R48" s="380">
        <v>227730.36000000002</v>
      </c>
      <c r="S48" s="398">
        <v>2.1666563596919781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576</v>
      </c>
      <c r="E49" s="375">
        <v>586</v>
      </c>
      <c r="F49" s="754">
        <v>9035947.4800000004</v>
      </c>
      <c r="G49" s="375">
        <v>4131089.71</v>
      </c>
      <c r="H49" s="684">
        <v>0.45718390009942816</v>
      </c>
      <c r="I49" s="415"/>
      <c r="J49" s="416"/>
      <c r="K49" s="391"/>
      <c r="L49" s="391"/>
      <c r="M49" s="395"/>
      <c r="N49" s="410"/>
      <c r="O49" s="374">
        <v>576</v>
      </c>
      <c r="P49" s="379">
        <v>586</v>
      </c>
      <c r="Q49" s="376">
        <v>9035947.4800000004</v>
      </c>
      <c r="R49" s="380">
        <v>4131089.71</v>
      </c>
      <c r="S49" s="398">
        <v>0.45718390009942816</v>
      </c>
    </row>
    <row r="50" spans="1:19" s="266" customFormat="1" ht="19.149999999999999" customHeight="1" x14ac:dyDescent="0.25">
      <c r="A50" s="275"/>
      <c r="B50" s="1233" t="s">
        <v>213</v>
      </c>
      <c r="C50" s="1233"/>
      <c r="D50" s="384">
        <v>1603</v>
      </c>
      <c r="E50" s="385">
        <v>1789</v>
      </c>
      <c r="F50" s="377">
        <v>11722723.530000001</v>
      </c>
      <c r="G50" s="408">
        <v>7916236.7300000004</v>
      </c>
      <c r="H50" s="685">
        <v>0.67528989400298511</v>
      </c>
      <c r="I50" s="417"/>
      <c r="J50" s="418"/>
      <c r="K50" s="419"/>
      <c r="L50" s="438"/>
      <c r="M50" s="420"/>
      <c r="N50" s="395"/>
      <c r="O50" s="670">
        <v>1603</v>
      </c>
      <c r="P50" s="388">
        <v>1789</v>
      </c>
      <c r="Q50" s="377">
        <v>11722723.530000001</v>
      </c>
      <c r="R50" s="389">
        <v>7916236.7300000004</v>
      </c>
      <c r="S50" s="683">
        <v>0.67528989400298511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01" t="s">
        <v>281</v>
      </c>
      <c r="C52" s="1001"/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</row>
    <row r="53" spans="1:19" s="266" customFormat="1" ht="19.149999999999999" customHeight="1" x14ac:dyDescent="0.25">
      <c r="A53" s="275"/>
      <c r="B53" s="1239" t="s">
        <v>211</v>
      </c>
      <c r="C53" s="1240"/>
      <c r="D53" s="1011" t="s">
        <v>81</v>
      </c>
      <c r="E53" s="1012"/>
      <c r="F53" s="1012"/>
      <c r="G53" s="1012"/>
      <c r="H53" s="302"/>
      <c r="I53" s="1011" t="s">
        <v>52</v>
      </c>
      <c r="J53" s="1012"/>
      <c r="K53" s="1012"/>
      <c r="L53" s="1012"/>
      <c r="M53" s="1016"/>
      <c r="N53" s="303"/>
      <c r="O53" s="1013" t="s">
        <v>208</v>
      </c>
      <c r="P53" s="1014"/>
      <c r="Q53" s="1014"/>
      <c r="R53" s="1014"/>
      <c r="S53" s="1015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547</v>
      </c>
      <c r="E54" s="375">
        <v>735</v>
      </c>
      <c r="F54" s="376">
        <v>2288069.11</v>
      </c>
      <c r="G54" s="377">
        <v>2239308.2100000004</v>
      </c>
      <c r="H54" s="684">
        <v>0.97868906153800594</v>
      </c>
      <c r="I54" s="374">
        <v>77</v>
      </c>
      <c r="J54" s="375">
        <v>145</v>
      </c>
      <c r="K54" s="376">
        <v>168640.22</v>
      </c>
      <c r="L54" s="377">
        <v>407192.75</v>
      </c>
      <c r="M54" s="684">
        <v>2.4145648647754374</v>
      </c>
      <c r="N54" s="378"/>
      <c r="O54" s="374">
        <v>624</v>
      </c>
      <c r="P54" s="379">
        <v>880</v>
      </c>
      <c r="Q54" s="376">
        <v>2456709.33</v>
      </c>
      <c r="R54" s="380">
        <v>2646500.9600000004</v>
      </c>
      <c r="S54" s="398">
        <v>1.0772544100689356</v>
      </c>
    </row>
    <row r="55" spans="1:19" s="266" customFormat="1" ht="19.149999999999999" customHeight="1" x14ac:dyDescent="0.25">
      <c r="A55" s="275"/>
      <c r="B55" s="439" t="s">
        <v>55</v>
      </c>
      <c r="C55" s="999" t="s">
        <v>341</v>
      </c>
      <c r="D55" s="374">
        <v>4215</v>
      </c>
      <c r="E55" s="375">
        <v>5178</v>
      </c>
      <c r="F55" s="376">
        <v>9054857.4796000011</v>
      </c>
      <c r="G55" s="377">
        <v>12181728.6906</v>
      </c>
      <c r="H55" s="684">
        <v>1.3453252818218988</v>
      </c>
      <c r="I55" s="374">
        <v>189</v>
      </c>
      <c r="J55" s="375">
        <v>384</v>
      </c>
      <c r="K55" s="376">
        <v>310889</v>
      </c>
      <c r="L55" s="377">
        <v>885109</v>
      </c>
      <c r="M55" s="684">
        <v>2.8470257873388896</v>
      </c>
      <c r="N55" s="378"/>
      <c r="O55" s="374">
        <v>4404</v>
      </c>
      <c r="P55" s="379">
        <v>5562</v>
      </c>
      <c r="Q55" s="376">
        <v>9365746.4796000011</v>
      </c>
      <c r="R55" s="380">
        <v>13066837.6906</v>
      </c>
      <c r="S55" s="398">
        <v>1.3951731150380304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1024</v>
      </c>
      <c r="E56" s="375">
        <v>831</v>
      </c>
      <c r="F56" s="376">
        <v>4415589.21</v>
      </c>
      <c r="G56" s="377">
        <v>4046179.18</v>
      </c>
      <c r="H56" s="684">
        <v>0.91633958404386995</v>
      </c>
      <c r="I56" s="374">
        <v>33</v>
      </c>
      <c r="J56" s="375">
        <v>43</v>
      </c>
      <c r="K56" s="376">
        <v>144509.41</v>
      </c>
      <c r="L56" s="377">
        <v>191614.04</v>
      </c>
      <c r="M56" s="684">
        <v>1.3259623715853521</v>
      </c>
      <c r="N56" s="378"/>
      <c r="O56" s="374">
        <v>1057</v>
      </c>
      <c r="P56" s="379">
        <v>874</v>
      </c>
      <c r="Q56" s="376">
        <v>4560098.62</v>
      </c>
      <c r="R56" s="380">
        <v>4237793.22</v>
      </c>
      <c r="S56" s="398">
        <v>0.92932051982682773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89</v>
      </c>
      <c r="E57" s="375">
        <v>702</v>
      </c>
      <c r="F57" s="376">
        <v>283700</v>
      </c>
      <c r="G57" s="377">
        <v>1497754.8899999997</v>
      </c>
      <c r="H57" s="684">
        <v>5.2793616143813873</v>
      </c>
      <c r="I57" s="374">
        <v>0</v>
      </c>
      <c r="J57" s="375">
        <v>0</v>
      </c>
      <c r="K57" s="376">
        <v>0</v>
      </c>
      <c r="L57" s="377">
        <v>0</v>
      </c>
      <c r="M57" s="684" t="s">
        <v>348</v>
      </c>
      <c r="N57" s="378"/>
      <c r="O57" s="374">
        <v>89</v>
      </c>
      <c r="P57" s="379">
        <v>702</v>
      </c>
      <c r="Q57" s="376">
        <v>283700</v>
      </c>
      <c r="R57" s="380">
        <v>1497754.8899999997</v>
      </c>
      <c r="S57" s="398">
        <v>5.2793616143813873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1754</v>
      </c>
      <c r="E58" s="375">
        <v>1820</v>
      </c>
      <c r="F58" s="376">
        <v>11816521.729999999</v>
      </c>
      <c r="G58" s="377">
        <v>11816844.139999999</v>
      </c>
      <c r="H58" s="684">
        <v>1.0000272846788054</v>
      </c>
      <c r="I58" s="374">
        <v>41</v>
      </c>
      <c r="J58" s="375">
        <v>74</v>
      </c>
      <c r="K58" s="376">
        <v>83291.570000000007</v>
      </c>
      <c r="L58" s="377">
        <v>138081.52000000002</v>
      </c>
      <c r="M58" s="684">
        <v>1.6578090675923147</v>
      </c>
      <c r="N58" s="378"/>
      <c r="O58" s="374">
        <v>1795</v>
      </c>
      <c r="P58" s="379">
        <v>1894</v>
      </c>
      <c r="Q58" s="376">
        <v>11899813.299999999</v>
      </c>
      <c r="R58" s="380">
        <v>11954925.659999998</v>
      </c>
      <c r="S58" s="398">
        <v>1.0046313634181134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4669</v>
      </c>
      <c r="E59" s="375">
        <v>4514</v>
      </c>
      <c r="F59" s="376">
        <v>10385419.529999999</v>
      </c>
      <c r="G59" s="377">
        <v>10409655.755299998</v>
      </c>
      <c r="H59" s="684">
        <v>1.0023336780213827</v>
      </c>
      <c r="I59" s="374">
        <v>565</v>
      </c>
      <c r="J59" s="375">
        <v>596</v>
      </c>
      <c r="K59" s="376">
        <v>1175710</v>
      </c>
      <c r="L59" s="377">
        <v>1214667</v>
      </c>
      <c r="M59" s="684">
        <v>1.0331348716945505</v>
      </c>
      <c r="N59" s="378"/>
      <c r="O59" s="374">
        <v>5234</v>
      </c>
      <c r="P59" s="379">
        <v>5110</v>
      </c>
      <c r="Q59" s="376">
        <v>11561129.529999999</v>
      </c>
      <c r="R59" s="380">
        <v>11624322.755299998</v>
      </c>
      <c r="S59" s="398">
        <v>1.0054660078962023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1985</v>
      </c>
      <c r="E60" s="375">
        <v>2603</v>
      </c>
      <c r="F60" s="376">
        <v>8172358.5500000007</v>
      </c>
      <c r="G60" s="377">
        <v>10177804.470000003</v>
      </c>
      <c r="H60" s="684">
        <v>1.2453937755826929</v>
      </c>
      <c r="I60" s="374">
        <v>0</v>
      </c>
      <c r="J60" s="375">
        <v>0</v>
      </c>
      <c r="K60" s="376">
        <v>0</v>
      </c>
      <c r="L60" s="377">
        <v>0</v>
      </c>
      <c r="M60" s="684" t="s">
        <v>348</v>
      </c>
      <c r="N60" s="378"/>
      <c r="O60" s="374">
        <v>1985</v>
      </c>
      <c r="P60" s="379">
        <v>2603</v>
      </c>
      <c r="Q60" s="376">
        <v>8172358.5500000007</v>
      </c>
      <c r="R60" s="380">
        <v>10177804.470000003</v>
      </c>
      <c r="S60" s="398">
        <v>1.2453937755826929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249</v>
      </c>
      <c r="E61" s="375">
        <v>223</v>
      </c>
      <c r="F61" s="376">
        <v>873776.21000000008</v>
      </c>
      <c r="G61" s="377">
        <v>827256.96999999974</v>
      </c>
      <c r="H61" s="684">
        <v>0.94676069287809939</v>
      </c>
      <c r="I61" s="374">
        <v>132</v>
      </c>
      <c r="J61" s="375">
        <v>146</v>
      </c>
      <c r="K61" s="376">
        <v>278096.74999999994</v>
      </c>
      <c r="L61" s="377">
        <v>318883.01</v>
      </c>
      <c r="M61" s="684">
        <v>1.1466621238831454</v>
      </c>
      <c r="N61" s="378"/>
      <c r="O61" s="374">
        <v>381</v>
      </c>
      <c r="P61" s="379">
        <v>369</v>
      </c>
      <c r="Q61" s="376">
        <v>1151872.96</v>
      </c>
      <c r="R61" s="380">
        <v>1146139.9799999997</v>
      </c>
      <c r="S61" s="398">
        <v>0.99502290599824461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5174</v>
      </c>
      <c r="E62" s="375">
        <v>4661</v>
      </c>
      <c r="F62" s="376">
        <v>22871602.959999993</v>
      </c>
      <c r="G62" s="377">
        <v>23644228.029999997</v>
      </c>
      <c r="H62" s="684">
        <v>1.0337809759705625</v>
      </c>
      <c r="I62" s="374">
        <v>382</v>
      </c>
      <c r="J62" s="375">
        <v>522</v>
      </c>
      <c r="K62" s="376">
        <v>1324917.5</v>
      </c>
      <c r="L62" s="377">
        <v>1717469.32</v>
      </c>
      <c r="M62" s="684">
        <v>1.2962839723982815</v>
      </c>
      <c r="N62" s="378"/>
      <c r="O62" s="374">
        <v>5556</v>
      </c>
      <c r="P62" s="379">
        <v>5183</v>
      </c>
      <c r="Q62" s="376">
        <v>24196520.459999993</v>
      </c>
      <c r="R62" s="380">
        <v>25361697.349999998</v>
      </c>
      <c r="S62" s="398">
        <v>1.0481547291862148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1822</v>
      </c>
      <c r="E63" s="375">
        <v>1855</v>
      </c>
      <c r="F63" s="376">
        <v>5792605.4100000011</v>
      </c>
      <c r="G63" s="377">
        <v>6342300.2328466196</v>
      </c>
      <c r="H63" s="684">
        <v>1.0948959550908921</v>
      </c>
      <c r="I63" s="374">
        <v>4</v>
      </c>
      <c r="J63" s="375">
        <v>10</v>
      </c>
      <c r="K63" s="376">
        <v>6000</v>
      </c>
      <c r="L63" s="377">
        <v>16347.092201676413</v>
      </c>
      <c r="M63" s="684">
        <v>2.7245153669460689</v>
      </c>
      <c r="N63" s="378"/>
      <c r="O63" s="374">
        <v>1826</v>
      </c>
      <c r="P63" s="379">
        <v>1865</v>
      </c>
      <c r="Q63" s="376">
        <v>5798605.4100000011</v>
      </c>
      <c r="R63" s="380">
        <v>6358647.3250482958</v>
      </c>
      <c r="S63" s="398">
        <v>1.0965821737210248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1617</v>
      </c>
      <c r="E64" s="375">
        <v>1847</v>
      </c>
      <c r="F64" s="376">
        <v>12388593.695959119</v>
      </c>
      <c r="G64" s="377">
        <v>9627655.1285000015</v>
      </c>
      <c r="H64" s="684">
        <v>0.77713866196453973</v>
      </c>
      <c r="I64" s="374">
        <v>299</v>
      </c>
      <c r="J64" s="375">
        <v>340</v>
      </c>
      <c r="K64" s="376">
        <v>705442.99224783946</v>
      </c>
      <c r="L64" s="377">
        <v>958726.71265</v>
      </c>
      <c r="M64" s="684">
        <v>1.3590420816217788</v>
      </c>
      <c r="N64" s="378"/>
      <c r="O64" s="374">
        <v>1916</v>
      </c>
      <c r="P64" s="379">
        <v>2187</v>
      </c>
      <c r="Q64" s="376">
        <v>13094036.68820696</v>
      </c>
      <c r="R64" s="380">
        <v>10586381.841150001</v>
      </c>
      <c r="S64" s="398">
        <v>0.80848878716557604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1670</v>
      </c>
      <c r="E65" s="375">
        <v>1207</v>
      </c>
      <c r="F65" s="376">
        <v>6443530.2199999997</v>
      </c>
      <c r="G65" s="377">
        <v>11468056.690000001</v>
      </c>
      <c r="H65" s="684">
        <v>1.7797785217805655</v>
      </c>
      <c r="I65" s="374">
        <v>22</v>
      </c>
      <c r="J65" s="375">
        <v>35</v>
      </c>
      <c r="K65" s="376">
        <v>85120.200000000012</v>
      </c>
      <c r="L65" s="377">
        <v>224629.56</v>
      </c>
      <c r="M65" s="684">
        <v>2.6389688934001563</v>
      </c>
      <c r="N65" s="378"/>
      <c r="O65" s="374">
        <v>1692</v>
      </c>
      <c r="P65" s="379">
        <v>1242</v>
      </c>
      <c r="Q65" s="376">
        <v>6528650.4199999999</v>
      </c>
      <c r="R65" s="380">
        <v>11692686.250000002</v>
      </c>
      <c r="S65" s="398">
        <v>1.7909806005511322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991</v>
      </c>
      <c r="E66" s="375">
        <v>0</v>
      </c>
      <c r="F66" s="376">
        <v>2113703.35</v>
      </c>
      <c r="G66" s="377">
        <v>0</v>
      </c>
      <c r="H66" s="684">
        <v>0</v>
      </c>
      <c r="I66" s="374">
        <v>225</v>
      </c>
      <c r="J66" s="375">
        <v>0</v>
      </c>
      <c r="K66" s="376">
        <v>381849.27</v>
      </c>
      <c r="L66" s="377">
        <v>0</v>
      </c>
      <c r="M66" s="684">
        <v>0</v>
      </c>
      <c r="N66" s="378"/>
      <c r="O66" s="374">
        <v>1216</v>
      </c>
      <c r="P66" s="379">
        <v>0</v>
      </c>
      <c r="Q66" s="376">
        <v>2495552.62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37" t="s">
        <v>214</v>
      </c>
      <c r="C67" s="1237"/>
      <c r="D67" s="384">
        <v>25806</v>
      </c>
      <c r="E67" s="385">
        <v>26176</v>
      </c>
      <c r="F67" s="377">
        <v>96900327.455559105</v>
      </c>
      <c r="G67" s="386">
        <v>104278772.38724662</v>
      </c>
      <c r="H67" s="685">
        <v>1.0761446852186485</v>
      </c>
      <c r="I67" s="384">
        <v>1969</v>
      </c>
      <c r="J67" s="385">
        <v>2295</v>
      </c>
      <c r="K67" s="377">
        <v>4664466.9122478403</v>
      </c>
      <c r="L67" s="386">
        <v>6072720.0048516765</v>
      </c>
      <c r="M67" s="685">
        <v>1.3019108333486256</v>
      </c>
      <c r="N67" s="387"/>
      <c r="O67" s="670">
        <v>27775</v>
      </c>
      <c r="P67" s="388">
        <v>28471</v>
      </c>
      <c r="Q67" s="377">
        <v>101564794.36780694</v>
      </c>
      <c r="R67" s="389">
        <v>110351492.39209829</v>
      </c>
      <c r="S67" s="683">
        <v>1.0865132261526684</v>
      </c>
    </row>
    <row r="68" spans="1:19" s="266" customFormat="1" ht="19.149999999999999" customHeight="1" x14ac:dyDescent="0.25">
      <c r="A68" s="275"/>
      <c r="B68" s="321"/>
      <c r="C68" s="986" t="str">
        <f>'01-02'!C36</f>
        <v>* BOSNA-SUNCE osiguranje  je promijenilo naziv u ADRIATIC osiguranje</v>
      </c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47" t="s">
        <v>129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8"/>
      <c r="L2" s="1248"/>
      <c r="M2" s="1248"/>
      <c r="N2" s="1248"/>
    </row>
    <row r="3" spans="1:14" s="549" customFormat="1" ht="16.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  <c r="I3" s="1249"/>
      <c r="J3" s="1249"/>
      <c r="K3" s="1250"/>
      <c r="L3" s="1250"/>
      <c r="M3" s="1250"/>
      <c r="N3" s="1250"/>
    </row>
    <row r="4" spans="1:14" ht="16.5" customHeight="1" x14ac:dyDescent="0.25">
      <c r="A4" s="1243" t="s">
        <v>84</v>
      </c>
      <c r="B4" s="1245" t="s">
        <v>48</v>
      </c>
      <c r="C4" s="1254" t="s">
        <v>85</v>
      </c>
      <c r="D4" s="1255"/>
      <c r="E4" s="1256"/>
      <c r="F4" s="1256"/>
      <c r="G4" s="1256"/>
      <c r="H4" s="1256"/>
      <c r="I4" s="1259" t="s">
        <v>86</v>
      </c>
      <c r="J4" s="1260"/>
      <c r="K4" s="1261"/>
      <c r="L4" s="1261"/>
      <c r="M4" s="1261"/>
      <c r="N4" s="1262"/>
    </row>
    <row r="5" spans="1:14" ht="15.75" customHeight="1" x14ac:dyDescent="0.25">
      <c r="A5" s="1244"/>
      <c r="B5" s="1246"/>
      <c r="C5" s="1257"/>
      <c r="D5" s="1257"/>
      <c r="E5" s="1258"/>
      <c r="F5" s="1258"/>
      <c r="G5" s="1258"/>
      <c r="H5" s="1258"/>
      <c r="I5" s="1263"/>
      <c r="J5" s="1263"/>
      <c r="K5" s="1264"/>
      <c r="L5" s="1264"/>
      <c r="M5" s="1264"/>
      <c r="N5" s="1265"/>
    </row>
    <row r="6" spans="1:14" ht="15.75" customHeight="1" x14ac:dyDescent="0.25">
      <c r="A6" s="1244"/>
      <c r="B6" s="1246"/>
      <c r="C6" s="1251" t="s">
        <v>93</v>
      </c>
      <c r="D6" s="1252"/>
      <c r="E6" s="1253" t="s">
        <v>52</v>
      </c>
      <c r="F6" s="1253"/>
      <c r="G6" s="1253" t="s">
        <v>95</v>
      </c>
      <c r="H6" s="1253"/>
      <c r="I6" s="1251" t="s">
        <v>93</v>
      </c>
      <c r="J6" s="1252"/>
      <c r="K6" s="1267" t="s">
        <v>52</v>
      </c>
      <c r="L6" s="1267"/>
      <c r="M6" s="1253" t="s">
        <v>94</v>
      </c>
      <c r="N6" s="1266"/>
    </row>
    <row r="7" spans="1:14" ht="25.5" customHeight="1" x14ac:dyDescent="0.25">
      <c r="A7" s="1244"/>
      <c r="B7" s="1246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1" t="s">
        <v>88</v>
      </c>
      <c r="B22" s="1242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70" t="s">
        <v>130</v>
      </c>
      <c r="B1" s="1271"/>
      <c r="C1" s="1271"/>
      <c r="D1" s="1271"/>
    </row>
    <row r="2" spans="1:10" s="244" customFormat="1" ht="15.75" customHeight="1" x14ac:dyDescent="0.25">
      <c r="A2" s="1272" t="s">
        <v>151</v>
      </c>
      <c r="B2" s="1273"/>
      <c r="C2" s="1273"/>
      <c r="D2" s="1273"/>
      <c r="E2" s="243"/>
      <c r="F2" s="243"/>
    </row>
    <row r="3" spans="1:10" s="46" customFormat="1" ht="13.5" customHeight="1" x14ac:dyDescent="0.2"/>
    <row r="4" spans="1:10" ht="17.25" customHeight="1" x14ac:dyDescent="0.2">
      <c r="A4" s="1274" t="s">
        <v>74</v>
      </c>
      <c r="B4" s="1276" t="s">
        <v>48</v>
      </c>
      <c r="C4" s="1276" t="s">
        <v>2</v>
      </c>
      <c r="D4" s="1278" t="s">
        <v>3</v>
      </c>
    </row>
    <row r="5" spans="1:10" s="50" customFormat="1" ht="35.25" customHeight="1" x14ac:dyDescent="0.2">
      <c r="A5" s="1275"/>
      <c r="B5" s="1277"/>
      <c r="C5" s="1277"/>
      <c r="D5" s="1279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68" t="s">
        <v>91</v>
      </c>
      <c r="B14" s="1269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opLeftCell="A13" zoomScaleNormal="10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01" t="s">
        <v>259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309"/>
      <c r="Q4" s="309"/>
    </row>
    <row r="5" spans="1:17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20" t="s">
        <v>299</v>
      </c>
      <c r="C7" s="1020"/>
      <c r="D7" s="1020"/>
      <c r="E7" s="1059"/>
      <c r="F7" s="1059"/>
      <c r="G7" s="305"/>
      <c r="H7" s="305"/>
      <c r="I7" s="305"/>
      <c r="J7" s="305"/>
      <c r="K7" s="305"/>
      <c r="L7" s="305"/>
      <c r="M7" s="305"/>
      <c r="N7" s="1003" t="s">
        <v>180</v>
      </c>
      <c r="O7" s="1003"/>
    </row>
    <row r="8" spans="1:17" s="269" customFormat="1" ht="17.25" customHeight="1" x14ac:dyDescent="0.25">
      <c r="A8" s="1004"/>
      <c r="B8" s="1005" t="s">
        <v>84</v>
      </c>
      <c r="C8" s="1008" t="s">
        <v>160</v>
      </c>
      <c r="D8" s="1011" t="s">
        <v>81</v>
      </c>
      <c r="E8" s="1012"/>
      <c r="F8" s="1012"/>
      <c r="G8" s="1012"/>
      <c r="H8" s="1011" t="s">
        <v>52</v>
      </c>
      <c r="I8" s="1012"/>
      <c r="J8" s="1012"/>
      <c r="K8" s="1012"/>
      <c r="L8" s="303"/>
      <c r="M8" s="1013" t="s">
        <v>238</v>
      </c>
      <c r="N8" s="1014"/>
      <c r="O8" s="1015"/>
    </row>
    <row r="9" spans="1:17" s="269" customFormat="1" ht="17.25" customHeight="1" x14ac:dyDescent="0.25">
      <c r="A9" s="1004"/>
      <c r="B9" s="1006"/>
      <c r="C9" s="1009"/>
      <c r="D9" s="1052" t="s">
        <v>161</v>
      </c>
      <c r="E9" s="1053"/>
      <c r="F9" s="1053" t="s">
        <v>41</v>
      </c>
      <c r="G9" s="1056"/>
      <c r="H9" s="1052" t="s">
        <v>161</v>
      </c>
      <c r="I9" s="1053"/>
      <c r="J9" s="1053" t="s">
        <v>41</v>
      </c>
      <c r="K9" s="1056"/>
      <c r="L9" s="533"/>
      <c r="M9" s="1052" t="s">
        <v>316</v>
      </c>
      <c r="N9" s="1053"/>
      <c r="O9" s="1056"/>
    </row>
    <row r="10" spans="1:17" s="269" customFormat="1" ht="15" customHeight="1" x14ac:dyDescent="0.25">
      <c r="A10" s="1004"/>
      <c r="B10" s="1006"/>
      <c r="C10" s="1009"/>
      <c r="D10" s="1054" t="s">
        <v>162</v>
      </c>
      <c r="E10" s="1055"/>
      <c r="F10" s="1054" t="s">
        <v>162</v>
      </c>
      <c r="G10" s="1055"/>
      <c r="H10" s="1054" t="s">
        <v>162</v>
      </c>
      <c r="I10" s="1055"/>
      <c r="J10" s="1054" t="s">
        <v>162</v>
      </c>
      <c r="K10" s="1055"/>
      <c r="L10" s="396"/>
      <c r="M10" s="1026" t="s">
        <v>239</v>
      </c>
      <c r="N10" s="1027"/>
      <c r="O10" s="1018" t="s">
        <v>345</v>
      </c>
    </row>
    <row r="11" spans="1:17" s="269" customFormat="1" ht="16.149999999999999" customHeight="1" x14ac:dyDescent="0.25">
      <c r="A11" s="691"/>
      <c r="B11" s="1007"/>
      <c r="C11" s="1010"/>
      <c r="D11" s="756" t="s">
        <v>346</v>
      </c>
      <c r="E11" s="756" t="s">
        <v>347</v>
      </c>
      <c r="F11" s="756" t="s">
        <v>346</v>
      </c>
      <c r="G11" s="756" t="s">
        <v>347</v>
      </c>
      <c r="H11" s="756" t="s">
        <v>346</v>
      </c>
      <c r="I11" s="771" t="s">
        <v>347</v>
      </c>
      <c r="J11" s="756" t="s">
        <v>346</v>
      </c>
      <c r="K11" s="756" t="s">
        <v>347</v>
      </c>
      <c r="L11" s="757"/>
      <c r="M11" s="756" t="s">
        <v>346</v>
      </c>
      <c r="N11" s="756" t="s">
        <v>347</v>
      </c>
      <c r="O11" s="1019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3177017.79</v>
      </c>
      <c r="E13" s="650">
        <v>2404626.5</v>
      </c>
      <c r="F13" s="690">
        <v>1967065.87</v>
      </c>
      <c r="G13" s="650">
        <v>2243829.66</v>
      </c>
      <c r="H13" s="690">
        <v>340200.85000000003</v>
      </c>
      <c r="I13" s="650">
        <v>413650.1</v>
      </c>
      <c r="J13" s="690">
        <v>408912.37999999989</v>
      </c>
      <c r="K13" s="650">
        <v>577557.94999999995</v>
      </c>
      <c r="L13" s="378"/>
      <c r="M13" s="376">
        <v>5893196.8899999997</v>
      </c>
      <c r="N13" s="380">
        <v>5639664.21</v>
      </c>
      <c r="O13" s="529">
        <v>0.95697875283444001</v>
      </c>
    </row>
    <row r="14" spans="1:17" s="269" customFormat="1" ht="16.899999999999999" customHeight="1" x14ac:dyDescent="0.25">
      <c r="A14" s="696"/>
      <c r="B14" s="288" t="s">
        <v>55</v>
      </c>
      <c r="C14" s="694" t="s">
        <v>165</v>
      </c>
      <c r="D14" s="690">
        <v>2888465.48</v>
      </c>
      <c r="E14" s="650">
        <v>4146343.63</v>
      </c>
      <c r="F14" s="690">
        <v>646299.28999999992</v>
      </c>
      <c r="G14" s="650">
        <v>577409.85999999987</v>
      </c>
      <c r="H14" s="690">
        <v>124846.79</v>
      </c>
      <c r="I14" s="650">
        <v>253640.08</v>
      </c>
      <c r="J14" s="690">
        <v>8600.4500000000007</v>
      </c>
      <c r="K14" s="650">
        <v>6100.31</v>
      </c>
      <c r="L14" s="378"/>
      <c r="M14" s="376">
        <v>3668212.0100000002</v>
      </c>
      <c r="N14" s="380">
        <v>4983493.88</v>
      </c>
      <c r="O14" s="529">
        <v>1.3585621186600934</v>
      </c>
    </row>
    <row r="15" spans="1:17" ht="16.899999999999999" customHeight="1" x14ac:dyDescent="0.25">
      <c r="A15" s="291"/>
      <c r="B15" s="289" t="s">
        <v>57</v>
      </c>
      <c r="C15" s="969" t="s">
        <v>341</v>
      </c>
      <c r="D15" s="690">
        <v>3132551.88</v>
      </c>
      <c r="E15" s="650">
        <v>3991139.35</v>
      </c>
      <c r="F15" s="690">
        <v>301403.65999999997</v>
      </c>
      <c r="G15" s="650">
        <v>278367.81</v>
      </c>
      <c r="H15" s="690">
        <v>83987.28</v>
      </c>
      <c r="I15" s="650">
        <v>335349.28999999998</v>
      </c>
      <c r="J15" s="690">
        <v>5167.8500000000004</v>
      </c>
      <c r="K15" s="650">
        <v>3768.0699999999997</v>
      </c>
      <c r="L15" s="378"/>
      <c r="M15" s="376">
        <v>3523110.67</v>
      </c>
      <c r="N15" s="380">
        <v>4608624.5200000005</v>
      </c>
      <c r="O15" s="529">
        <v>1.3081123335816187</v>
      </c>
    </row>
    <row r="16" spans="1:17" ht="16.899999999999999" customHeight="1" x14ac:dyDescent="0.25">
      <c r="A16" s="291"/>
      <c r="B16" s="289" t="s">
        <v>59</v>
      </c>
      <c r="C16" s="993" t="s">
        <v>169</v>
      </c>
      <c r="D16" s="690">
        <v>3791699.35</v>
      </c>
      <c r="E16" s="650">
        <v>4053016.6236000005</v>
      </c>
      <c r="F16" s="690">
        <v>262593.68000000005</v>
      </c>
      <c r="G16" s="650">
        <v>288440.05</v>
      </c>
      <c r="H16" s="690">
        <v>254253.07</v>
      </c>
      <c r="I16" s="650">
        <v>260731.07709999999</v>
      </c>
      <c r="J16" s="690">
        <v>0</v>
      </c>
      <c r="K16" s="650">
        <v>0</v>
      </c>
      <c r="L16" s="378"/>
      <c r="M16" s="376">
        <v>4308546.1000000006</v>
      </c>
      <c r="N16" s="380">
        <v>4602187.7507000007</v>
      </c>
      <c r="O16" s="529">
        <v>1.0681533036631545</v>
      </c>
    </row>
    <row r="17" spans="1:26" ht="16.899999999999999" customHeight="1" x14ac:dyDescent="0.25">
      <c r="A17" s="696"/>
      <c r="B17" s="288" t="s">
        <v>61</v>
      </c>
      <c r="C17" s="694" t="s">
        <v>166</v>
      </c>
      <c r="D17" s="690">
        <v>3783397.7200000007</v>
      </c>
      <c r="E17" s="650">
        <v>3878599.7800000003</v>
      </c>
      <c r="F17" s="690">
        <v>0</v>
      </c>
      <c r="G17" s="650">
        <v>0</v>
      </c>
      <c r="H17" s="690">
        <v>607045.57999999996</v>
      </c>
      <c r="I17" s="650">
        <v>605962.54</v>
      </c>
      <c r="J17" s="690">
        <v>0</v>
      </c>
      <c r="K17" s="650">
        <v>0</v>
      </c>
      <c r="L17" s="378"/>
      <c r="M17" s="376">
        <v>4390443.3000000007</v>
      </c>
      <c r="N17" s="380">
        <v>4484562.32</v>
      </c>
      <c r="O17" s="529">
        <v>1.0214372475781659</v>
      </c>
    </row>
    <row r="18" spans="1:26" ht="16.899999999999999" customHeight="1" x14ac:dyDescent="0.25">
      <c r="A18" s="291"/>
      <c r="B18" s="289" t="s">
        <v>63</v>
      </c>
      <c r="C18" s="694" t="s">
        <v>170</v>
      </c>
      <c r="D18" s="690">
        <v>2832667.4500000007</v>
      </c>
      <c r="E18" s="650">
        <v>2778993.9</v>
      </c>
      <c r="F18" s="690">
        <v>765073.62699999637</v>
      </c>
      <c r="G18" s="650">
        <v>878721.83199999435</v>
      </c>
      <c r="H18" s="690">
        <v>0</v>
      </c>
      <c r="I18" s="650">
        <v>0</v>
      </c>
      <c r="J18" s="690">
        <v>57746.778000000108</v>
      </c>
      <c r="K18" s="650">
        <v>84186.058000000121</v>
      </c>
      <c r="L18" s="378"/>
      <c r="M18" s="376">
        <v>3655487.8549999967</v>
      </c>
      <c r="N18" s="380">
        <v>3741901.7899999944</v>
      </c>
      <c r="O18" s="529">
        <v>1.0236395081662768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554344.92999999947</v>
      </c>
      <c r="E19" s="650">
        <v>1496206.4800000035</v>
      </c>
      <c r="F19" s="690">
        <v>1859454.100000005</v>
      </c>
      <c r="G19" s="650">
        <v>1892480.4500000104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2413799.0300000045</v>
      </c>
      <c r="N19" s="380">
        <v>3388686.9300000137</v>
      </c>
      <c r="O19" s="529">
        <v>1.4038811383564138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1171729.49</v>
      </c>
      <c r="E20" s="650">
        <v>2428646.5700000031</v>
      </c>
      <c r="F20" s="690">
        <v>0</v>
      </c>
      <c r="G20" s="650">
        <v>0</v>
      </c>
      <c r="H20" s="690">
        <v>0</v>
      </c>
      <c r="I20" s="650">
        <v>0</v>
      </c>
      <c r="J20" s="690">
        <v>0</v>
      </c>
      <c r="K20" s="650">
        <v>0</v>
      </c>
      <c r="L20" s="378"/>
      <c r="M20" s="376">
        <v>1171729.49</v>
      </c>
      <c r="N20" s="380">
        <v>2428646.5700000031</v>
      </c>
      <c r="O20" s="529">
        <v>2.0727024374883687</v>
      </c>
    </row>
    <row r="21" spans="1:26" ht="16.899999999999999" customHeight="1" x14ac:dyDescent="0.25">
      <c r="A21" s="291"/>
      <c r="B21" s="289" t="s">
        <v>67</v>
      </c>
      <c r="C21" s="991" t="s">
        <v>54</v>
      </c>
      <c r="D21" s="690">
        <v>1706306.86</v>
      </c>
      <c r="E21" s="650">
        <v>1835474.6150000065</v>
      </c>
      <c r="F21" s="690">
        <v>0</v>
      </c>
      <c r="G21" s="650">
        <v>0</v>
      </c>
      <c r="H21" s="690">
        <v>360796.67</v>
      </c>
      <c r="I21" s="650">
        <v>504286.04999999993</v>
      </c>
      <c r="J21" s="690">
        <v>0</v>
      </c>
      <c r="K21" s="650">
        <v>0</v>
      </c>
      <c r="L21" s="378"/>
      <c r="M21" s="376">
        <v>2067103.53</v>
      </c>
      <c r="N21" s="380">
        <v>2339760.6650000066</v>
      </c>
      <c r="O21" s="529">
        <v>1.131902989396959</v>
      </c>
    </row>
    <row r="22" spans="1:26" ht="16.899999999999999" customHeight="1" x14ac:dyDescent="0.25">
      <c r="A22" s="291"/>
      <c r="B22" s="289" t="s">
        <v>22</v>
      </c>
      <c r="C22" s="993" t="s">
        <v>168</v>
      </c>
      <c r="D22" s="690">
        <v>37380.379999999997</v>
      </c>
      <c r="E22" s="650">
        <v>53390.69999999999</v>
      </c>
      <c r="F22" s="690">
        <v>1458435.6500000071</v>
      </c>
      <c r="G22" s="650">
        <v>1391028.9400000032</v>
      </c>
      <c r="H22" s="690">
        <v>15161.179999999998</v>
      </c>
      <c r="I22" s="650">
        <v>15422.590000000002</v>
      </c>
      <c r="J22" s="690">
        <v>528073.63000000082</v>
      </c>
      <c r="K22" s="650">
        <v>611369.26000000164</v>
      </c>
      <c r="L22" s="378"/>
      <c r="M22" s="376">
        <v>2039050.8400000078</v>
      </c>
      <c r="N22" s="380">
        <v>2071211.4900000049</v>
      </c>
      <c r="O22" s="529">
        <v>1.0157723629882602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676412.9</v>
      </c>
      <c r="E23" s="650">
        <v>614003.35</v>
      </c>
      <c r="F23" s="690">
        <v>0</v>
      </c>
      <c r="G23" s="650">
        <v>0</v>
      </c>
      <c r="H23" s="690">
        <v>35095.99</v>
      </c>
      <c r="I23" s="650">
        <v>47683.3</v>
      </c>
      <c r="J23" s="690">
        <v>0</v>
      </c>
      <c r="K23" s="650">
        <v>0</v>
      </c>
      <c r="L23" s="378"/>
      <c r="M23" s="376">
        <v>711508.89</v>
      </c>
      <c r="N23" s="380">
        <v>661686.65</v>
      </c>
      <c r="O23" s="529">
        <v>0.9299766444239369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1679494.1800000002</v>
      </c>
      <c r="E24" s="650">
        <v>115682.97000000002</v>
      </c>
      <c r="F24" s="690">
        <v>0</v>
      </c>
      <c r="G24" s="650">
        <v>0</v>
      </c>
      <c r="H24" s="690">
        <v>36290.36</v>
      </c>
      <c r="I24" s="650">
        <v>14895.25</v>
      </c>
      <c r="J24" s="690">
        <v>0</v>
      </c>
      <c r="K24" s="650">
        <v>0</v>
      </c>
      <c r="L24" s="378"/>
      <c r="M24" s="376">
        <v>1715784.5400000003</v>
      </c>
      <c r="N24" s="380">
        <v>130578.22000000002</v>
      </c>
      <c r="O24" s="529">
        <v>7.6104089386421436E-2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907317.41</v>
      </c>
      <c r="E25" s="650">
        <v>0</v>
      </c>
      <c r="F25" s="690">
        <v>0</v>
      </c>
      <c r="G25" s="650">
        <v>0</v>
      </c>
      <c r="H25" s="690">
        <v>274730.32</v>
      </c>
      <c r="I25" s="650">
        <v>0</v>
      </c>
      <c r="J25" s="690">
        <v>0</v>
      </c>
      <c r="K25" s="650">
        <v>0</v>
      </c>
      <c r="L25" s="378"/>
      <c r="M25" s="376">
        <v>1182047.73</v>
      </c>
      <c r="N25" s="380">
        <v>0</v>
      </c>
      <c r="O25" s="529">
        <v>0</v>
      </c>
    </row>
    <row r="26" spans="1:26" ht="19.149999999999999" customHeight="1" x14ac:dyDescent="0.25">
      <c r="A26" s="293"/>
      <c r="B26" s="1058" t="s">
        <v>240</v>
      </c>
      <c r="C26" s="1058"/>
      <c r="D26" s="650">
        <v>26338785.819999993</v>
      </c>
      <c r="E26" s="651">
        <v>27796124.468600012</v>
      </c>
      <c r="F26" s="650">
        <v>7260325.8770000087</v>
      </c>
      <c r="G26" s="651">
        <v>7550278.6020000074</v>
      </c>
      <c r="H26" s="650">
        <v>2132408.09</v>
      </c>
      <c r="I26" s="651">
        <v>2451620.2770999996</v>
      </c>
      <c r="J26" s="650">
        <v>1008501.0880000008</v>
      </c>
      <c r="K26" s="651">
        <v>1282981.6480000017</v>
      </c>
      <c r="L26" s="387"/>
      <c r="M26" s="386">
        <v>36740020.875000007</v>
      </c>
      <c r="N26" s="651">
        <v>39081004.995700017</v>
      </c>
      <c r="O26" s="531">
        <v>1.063717550097881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2545988.54</v>
      </c>
      <c r="E28" s="382">
        <v>2270434.4300000002</v>
      </c>
      <c r="F28" s="742">
        <v>218787.10000000003</v>
      </c>
      <c r="G28" s="382">
        <v>312058.96999999997</v>
      </c>
      <c r="H28" s="535"/>
      <c r="I28" s="536"/>
      <c r="J28" s="536"/>
      <c r="K28" s="537"/>
      <c r="L28" s="378"/>
      <c r="M28" s="376">
        <v>2764775.64</v>
      </c>
      <c r="N28" s="380">
        <v>2582493.4000000004</v>
      </c>
      <c r="O28" s="529">
        <v>0.93406978947485242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311287.52</v>
      </c>
      <c r="E29" s="382">
        <v>398930.22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311287.52</v>
      </c>
      <c r="N29" s="380">
        <v>398930.22</v>
      </c>
      <c r="O29" s="529">
        <v>1.2815490322258982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294440.51</v>
      </c>
      <c r="E30" s="382">
        <v>333727.78999999998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294440.51</v>
      </c>
      <c r="N30" s="380">
        <v>333727.78999999998</v>
      </c>
      <c r="O30" s="529">
        <v>1.1334302810438686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230371.86</v>
      </c>
      <c r="E31" s="382">
        <v>325302.34999999998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230371.86</v>
      </c>
      <c r="N31" s="380">
        <v>325302.34999999998</v>
      </c>
      <c r="O31" s="529">
        <v>1.4120750251354484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101085.98</v>
      </c>
      <c r="E32" s="382">
        <v>276049.91999999998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101085.98</v>
      </c>
      <c r="N32" s="380">
        <v>276049.91999999998</v>
      </c>
      <c r="O32" s="529">
        <v>2.7308427934318882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267654.28000000003</v>
      </c>
      <c r="E33" s="382">
        <v>216797.8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267654.28000000003</v>
      </c>
      <c r="N33" s="380">
        <v>216797.8</v>
      </c>
      <c r="O33" s="529">
        <v>0.80999190448215497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125365.42</v>
      </c>
      <c r="E34" s="382">
        <v>149818.49000000002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125365.42</v>
      </c>
      <c r="N34" s="380">
        <v>149818.49000000002</v>
      </c>
      <c r="O34" s="529">
        <v>1.1950543459272902</v>
      </c>
    </row>
    <row r="35" spans="1:15" s="266" customFormat="1" ht="26.25" customHeight="1" x14ac:dyDescent="0.25">
      <c r="A35" s="275"/>
      <c r="B35" s="1057" t="s">
        <v>306</v>
      </c>
      <c r="C35" s="1057"/>
      <c r="D35" s="650">
        <v>3876194.1100000003</v>
      </c>
      <c r="E35" s="651">
        <v>3971061.0000000005</v>
      </c>
      <c r="F35" s="650">
        <v>218787.10000000003</v>
      </c>
      <c r="G35" s="651">
        <v>312058.96999999997</v>
      </c>
      <c r="H35" s="541"/>
      <c r="I35" s="438"/>
      <c r="J35" s="419"/>
      <c r="K35" s="420"/>
      <c r="L35" s="387"/>
      <c r="M35" s="386">
        <v>4094981.21</v>
      </c>
      <c r="N35" s="651">
        <v>4283119.97</v>
      </c>
      <c r="O35" s="531">
        <v>1.0459437419494289</v>
      </c>
    </row>
    <row r="36" spans="1:15" s="266" customFormat="1" ht="13.15" customHeight="1" x14ac:dyDescent="0.25">
      <c r="A36" s="275"/>
      <c r="B36" s="275"/>
      <c r="C36" s="970" t="s">
        <v>342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912" priority="5" stopIfTrue="1" operator="lessThan">
      <formula>1</formula>
    </cfRule>
    <cfRule type="cellIs" dxfId="911" priority="6" stopIfTrue="1" operator="greaterThan">
      <formula>1</formula>
    </cfRule>
  </conditionalFormatting>
  <conditionalFormatting sqref="O28:O34">
    <cfRule type="cellIs" dxfId="910" priority="3" stopIfTrue="1" operator="lessThan">
      <formula>1</formula>
    </cfRule>
    <cfRule type="cellIs" dxfId="909" priority="4" stopIfTrue="1" operator="greaterThan">
      <formula>1</formula>
    </cfRule>
  </conditionalFormatting>
  <conditionalFormatting sqref="O35">
    <cfRule type="cellIs" dxfId="908" priority="1" stopIfTrue="1" operator="lessThan">
      <formula>1</formula>
    </cfRule>
    <cfRule type="cellIs" dxfId="9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80" t="s">
        <v>131</v>
      </c>
      <c r="B2" s="1281"/>
      <c r="C2" s="1281"/>
      <c r="D2" s="1281"/>
      <c r="E2" s="1282"/>
      <c r="F2" s="1282"/>
      <c r="G2" s="1282"/>
      <c r="H2" s="1282"/>
    </row>
    <row r="3" spans="1:10" s="2" customFormat="1" ht="14.25" customHeight="1" x14ac:dyDescent="0.3">
      <c r="A3" s="1272" t="s">
        <v>151</v>
      </c>
      <c r="B3" s="1273"/>
      <c r="C3" s="1273"/>
      <c r="D3" s="1273"/>
      <c r="E3" s="1297"/>
      <c r="F3" s="1297"/>
      <c r="G3" s="1297"/>
      <c r="H3" s="1297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83" t="s">
        <v>0</v>
      </c>
      <c r="B5" s="1145" t="s">
        <v>1</v>
      </c>
      <c r="C5" s="1285"/>
      <c r="D5" s="1285"/>
      <c r="E5" s="1285"/>
      <c r="F5" s="1285"/>
      <c r="G5" s="1286"/>
      <c r="H5" s="1287"/>
      <c r="I5" s="136"/>
    </row>
    <row r="6" spans="1:10" s="6" customFormat="1" ht="15" customHeight="1" x14ac:dyDescent="0.25">
      <c r="A6" s="1284"/>
      <c r="B6" s="1146"/>
      <c r="C6" s="1288" t="s">
        <v>93</v>
      </c>
      <c r="D6" s="1288"/>
      <c r="E6" s="1289" t="s">
        <v>52</v>
      </c>
      <c r="F6" s="1289"/>
      <c r="G6" s="1292" t="s">
        <v>82</v>
      </c>
      <c r="H6" s="1293"/>
      <c r="I6" s="136"/>
    </row>
    <row r="7" spans="1:10" s="6" customFormat="1" ht="15" customHeight="1" x14ac:dyDescent="0.25">
      <c r="A7" s="1284"/>
      <c r="B7" s="1146"/>
      <c r="C7" s="1288"/>
      <c r="D7" s="1288"/>
      <c r="E7" s="1289"/>
      <c r="F7" s="1289"/>
      <c r="G7" s="1292"/>
      <c r="H7" s="1293"/>
      <c r="I7" s="136"/>
    </row>
    <row r="8" spans="1:10" s="6" customFormat="1" ht="23.25" customHeight="1" x14ac:dyDescent="0.25">
      <c r="A8" s="1284"/>
      <c r="B8" s="1146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90" t="s">
        <v>40</v>
      </c>
      <c r="B28" s="1291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94"/>
      <c r="H31" s="1294"/>
    </row>
    <row r="32" spans="1:9" ht="15.75" customHeight="1" x14ac:dyDescent="0.3">
      <c r="A32" s="1"/>
      <c r="B32" s="15"/>
      <c r="C32" s="492"/>
      <c r="D32" s="35"/>
      <c r="E32" s="492"/>
      <c r="F32" s="35"/>
      <c r="G32" s="1295"/>
      <c r="H32" s="1296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299"/>
      <c r="B2" s="1300"/>
      <c r="C2" s="1300"/>
      <c r="D2" s="1300"/>
      <c r="E2" s="1300"/>
      <c r="F2" s="1300"/>
    </row>
    <row r="3" spans="1:9" s="2" customFormat="1" ht="15.75" customHeight="1" x14ac:dyDescent="0.3">
      <c r="A3" s="1301" t="s">
        <v>132</v>
      </c>
      <c r="B3" s="1302"/>
      <c r="C3" s="1302"/>
      <c r="D3" s="1302"/>
      <c r="E3" s="1303"/>
      <c r="F3" s="1303"/>
      <c r="G3" s="1303"/>
      <c r="H3" s="1303"/>
    </row>
    <row r="4" spans="1:9" s="2" customFormat="1" ht="13.5" customHeight="1" x14ac:dyDescent="0.3">
      <c r="A4" s="1249" t="s">
        <v>151</v>
      </c>
      <c r="B4" s="1298"/>
      <c r="C4" s="1298"/>
      <c r="D4" s="1298"/>
      <c r="E4" s="1298"/>
      <c r="F4" s="1298"/>
      <c r="G4" s="1298"/>
      <c r="H4" s="1298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83" t="s">
        <v>106</v>
      </c>
      <c r="B6" s="1145" t="s">
        <v>1</v>
      </c>
      <c r="C6" s="1285"/>
      <c r="D6" s="1285"/>
      <c r="E6" s="1285"/>
      <c r="F6" s="1285"/>
      <c r="G6" s="1286"/>
      <c r="H6" s="1287"/>
      <c r="I6" s="136"/>
    </row>
    <row r="7" spans="1:9" s="6" customFormat="1" ht="12.95" customHeight="1" x14ac:dyDescent="0.25">
      <c r="A7" s="1284"/>
      <c r="B7" s="1146"/>
      <c r="C7" s="1288" t="s">
        <v>93</v>
      </c>
      <c r="D7" s="1288"/>
      <c r="E7" s="1288" t="s">
        <v>52</v>
      </c>
      <c r="F7" s="1288"/>
      <c r="G7" s="1292" t="s">
        <v>82</v>
      </c>
      <c r="H7" s="1293"/>
      <c r="I7" s="136"/>
    </row>
    <row r="8" spans="1:9" s="14" customFormat="1" ht="12.95" customHeight="1" x14ac:dyDescent="0.25">
      <c r="A8" s="1284"/>
      <c r="B8" s="1146"/>
      <c r="C8" s="1288"/>
      <c r="D8" s="1288"/>
      <c r="E8" s="1288"/>
      <c r="F8" s="1288"/>
      <c r="G8" s="1292"/>
      <c r="H8" s="1293"/>
      <c r="I8" s="149"/>
    </row>
    <row r="9" spans="1:9" s="6" customFormat="1" ht="24" customHeight="1" x14ac:dyDescent="0.25">
      <c r="A9" s="1284"/>
      <c r="B9" s="1146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90" t="s">
        <v>45</v>
      </c>
      <c r="B15" s="1291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94"/>
      <c r="H17" s="1294"/>
    </row>
    <row r="18" spans="1:10" ht="15.75" customHeight="1" x14ac:dyDescent="0.3">
      <c r="A18" s="1"/>
      <c r="B18" s="15"/>
      <c r="C18" s="35"/>
      <c r="D18" s="35"/>
      <c r="E18" s="35"/>
      <c r="F18" s="35"/>
      <c r="G18" s="1295"/>
      <c r="H18" s="1296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4" t="s">
        <v>133</v>
      </c>
      <c r="B2" s="1304"/>
      <c r="C2" s="1304"/>
      <c r="D2" s="1304"/>
    </row>
    <row r="3" spans="1:6" s="2" customFormat="1" ht="12" customHeight="1" x14ac:dyDescent="0.3">
      <c r="A3" s="1309" t="s">
        <v>151</v>
      </c>
      <c r="B3" s="1310"/>
      <c r="C3" s="1310"/>
      <c r="D3" s="1310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3" t="s">
        <v>106</v>
      </c>
      <c r="B5" s="1145" t="s">
        <v>1</v>
      </c>
      <c r="C5" s="1305" t="s">
        <v>134</v>
      </c>
      <c r="D5" s="1306"/>
    </row>
    <row r="6" spans="1:6" s="6" customFormat="1" ht="15" customHeight="1" x14ac:dyDescent="0.25">
      <c r="A6" s="1144"/>
      <c r="B6" s="1146"/>
      <c r="C6" s="1307"/>
      <c r="D6" s="1308"/>
      <c r="E6" s="5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23.25" customHeight="1" x14ac:dyDescent="0.25">
      <c r="A8" s="1144"/>
      <c r="B8" s="1146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0" t="s">
        <v>40</v>
      </c>
      <c r="B28" s="1291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1"/>
      <c r="B2" s="1312"/>
    </row>
    <row r="3" spans="1:6" s="2" customFormat="1" ht="15" customHeight="1" x14ac:dyDescent="0.3">
      <c r="A3" s="1304" t="s">
        <v>135</v>
      </c>
      <c r="B3" s="1304"/>
      <c r="C3" s="1304"/>
      <c r="D3" s="1304"/>
    </row>
    <row r="4" spans="1:6" s="2" customFormat="1" ht="13.5" customHeight="1" x14ac:dyDescent="0.3">
      <c r="A4" s="1304" t="s">
        <v>151</v>
      </c>
      <c r="B4" s="1313"/>
      <c r="C4" s="1313"/>
      <c r="D4" s="1313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3" t="s">
        <v>106</v>
      </c>
      <c r="B6" s="1145" t="s">
        <v>1</v>
      </c>
      <c r="C6" s="1305" t="s">
        <v>134</v>
      </c>
      <c r="D6" s="1306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15" customHeight="1" x14ac:dyDescent="0.25">
      <c r="A8" s="1144"/>
      <c r="B8" s="1146"/>
      <c r="C8" s="1307"/>
      <c r="D8" s="1308"/>
      <c r="E8" s="5"/>
    </row>
    <row r="9" spans="1:6" s="6" customFormat="1" ht="23.25" customHeight="1" x14ac:dyDescent="0.25">
      <c r="A9" s="1144"/>
      <c r="B9" s="1146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90" t="s">
        <v>45</v>
      </c>
      <c r="B15" s="1291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tabSelected="1" topLeftCell="A28" zoomScale="110" zoomScaleNormal="110" workbookViewId="0">
      <selection activeCell="I47" sqref="I47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1" t="s">
        <v>282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</row>
    <row r="5" spans="1:18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4" t="s">
        <v>283</v>
      </c>
      <c r="C7" s="1234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6"/>
    </row>
    <row r="9" spans="1:18" s="269" customFormat="1" ht="15" customHeight="1" x14ac:dyDescent="0.25">
      <c r="A9" s="1004"/>
      <c r="B9" s="1227"/>
      <c r="C9" s="1009"/>
      <c r="D9" s="1054" t="s">
        <v>197</v>
      </c>
      <c r="E9" s="1321"/>
      <c r="F9" s="1321"/>
      <c r="G9" s="1321"/>
      <c r="H9" s="1321"/>
      <c r="I9" s="1055"/>
      <c r="J9" s="1054" t="s">
        <v>220</v>
      </c>
      <c r="K9" s="1321"/>
      <c r="L9" s="1321"/>
      <c r="M9" s="1321"/>
      <c r="N9" s="1321"/>
      <c r="O9" s="1055"/>
      <c r="P9" s="1098" t="s">
        <v>345</v>
      </c>
    </row>
    <row r="10" spans="1:18" s="269" customFormat="1" ht="15" customHeight="1" x14ac:dyDescent="0.25">
      <c r="A10" s="290"/>
      <c r="B10" s="1227"/>
      <c r="C10" s="1009"/>
      <c r="D10" s="1054" t="s">
        <v>346</v>
      </c>
      <c r="E10" s="1321"/>
      <c r="F10" s="1055"/>
      <c r="G10" s="1054" t="s">
        <v>347</v>
      </c>
      <c r="H10" s="1321"/>
      <c r="I10" s="1055"/>
      <c r="J10" s="1054" t="s">
        <v>346</v>
      </c>
      <c r="K10" s="1321"/>
      <c r="L10" s="1055"/>
      <c r="M10" s="1054" t="s">
        <v>347</v>
      </c>
      <c r="N10" s="1321"/>
      <c r="O10" s="1055"/>
      <c r="P10" s="1018"/>
    </row>
    <row r="11" spans="1:18" s="269" customFormat="1" ht="16.149999999999999" customHeight="1" x14ac:dyDescent="0.25">
      <c r="A11" s="290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372" t="s">
        <v>285</v>
      </c>
      <c r="K11" s="354" t="s">
        <v>215</v>
      </c>
      <c r="L11" s="372" t="s">
        <v>221</v>
      </c>
      <c r="M11" s="372" t="s">
        <v>286</v>
      </c>
      <c r="N11" s="354" t="s">
        <v>215</v>
      </c>
      <c r="O11" s="372" t="s">
        <v>221</v>
      </c>
      <c r="P11" s="101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71" t="s">
        <v>322</v>
      </c>
      <c r="D13" s="374">
        <v>903</v>
      </c>
      <c r="E13" s="754">
        <v>237</v>
      </c>
      <c r="F13" s="375">
        <v>666</v>
      </c>
      <c r="G13" s="374">
        <v>1039</v>
      </c>
      <c r="H13" s="754">
        <v>304</v>
      </c>
      <c r="I13" s="379">
        <v>735</v>
      </c>
      <c r="J13" s="376">
        <v>906456.03990000009</v>
      </c>
      <c r="K13" s="450">
        <v>-13813.550000000001</v>
      </c>
      <c r="L13" s="377">
        <v>892642.48990000004</v>
      </c>
      <c r="M13" s="376">
        <v>1102087.3991999999</v>
      </c>
      <c r="N13" s="450">
        <v>-19625.900000000001</v>
      </c>
      <c r="O13" s="380">
        <v>1082461.4992</v>
      </c>
      <c r="P13" s="689">
        <v>1.2126484135000841</v>
      </c>
    </row>
    <row r="14" spans="1:18" s="269" customFormat="1" ht="15" customHeight="1" x14ac:dyDescent="0.25">
      <c r="A14" s="292"/>
      <c r="B14" s="801" t="s">
        <v>182</v>
      </c>
      <c r="C14" s="870" t="s">
        <v>7</v>
      </c>
      <c r="D14" s="374">
        <v>639</v>
      </c>
      <c r="E14" s="690">
        <v>36</v>
      </c>
      <c r="F14" s="650">
        <v>603</v>
      </c>
      <c r="G14" s="374">
        <v>1300</v>
      </c>
      <c r="H14" s="690">
        <v>42</v>
      </c>
      <c r="I14" s="380">
        <v>1258</v>
      </c>
      <c r="J14" s="376">
        <v>100569.50080000005</v>
      </c>
      <c r="K14" s="450">
        <v>0</v>
      </c>
      <c r="L14" s="377">
        <v>100569.50080000005</v>
      </c>
      <c r="M14" s="376">
        <v>189487.17659999995</v>
      </c>
      <c r="N14" s="450">
        <v>0</v>
      </c>
      <c r="O14" s="380">
        <v>189487.17659999995</v>
      </c>
      <c r="P14" s="689">
        <v>1.8841415647158095</v>
      </c>
    </row>
    <row r="15" spans="1:18" s="269" customFormat="1" ht="15" customHeight="1" x14ac:dyDescent="0.25">
      <c r="A15" s="291"/>
      <c r="B15" s="802" t="s">
        <v>183</v>
      </c>
      <c r="C15" s="870" t="s">
        <v>9</v>
      </c>
      <c r="D15" s="374">
        <v>1168</v>
      </c>
      <c r="E15" s="690">
        <v>63</v>
      </c>
      <c r="F15" s="650">
        <v>1105</v>
      </c>
      <c r="G15" s="374">
        <v>1351</v>
      </c>
      <c r="H15" s="690">
        <v>68</v>
      </c>
      <c r="I15" s="380">
        <v>1283</v>
      </c>
      <c r="J15" s="376">
        <v>2173109.8599</v>
      </c>
      <c r="K15" s="450">
        <v>0</v>
      </c>
      <c r="L15" s="377">
        <v>2173109.8599</v>
      </c>
      <c r="M15" s="376">
        <v>2066883.7250999999</v>
      </c>
      <c r="N15" s="450">
        <v>-258.38</v>
      </c>
      <c r="O15" s="380">
        <v>2066625.3451</v>
      </c>
      <c r="P15" s="689">
        <v>0.9509990190717279</v>
      </c>
    </row>
    <row r="16" spans="1:18" s="269" customFormat="1" ht="15" customHeight="1" x14ac:dyDescent="0.25">
      <c r="A16" s="291"/>
      <c r="B16" s="802" t="s">
        <v>184</v>
      </c>
      <c r="C16" s="87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348</v>
      </c>
    </row>
    <row r="17" spans="1:27" s="269" customFormat="1" ht="15" customHeight="1" x14ac:dyDescent="0.25">
      <c r="A17" s="292"/>
      <c r="B17" s="801" t="s">
        <v>185</v>
      </c>
      <c r="C17" s="87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348</v>
      </c>
    </row>
    <row r="18" spans="1:27" ht="15" customHeight="1" x14ac:dyDescent="0.25">
      <c r="A18" s="291"/>
      <c r="B18" s="802" t="s">
        <v>186</v>
      </c>
      <c r="C18" s="87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4226.6000999999997</v>
      </c>
      <c r="N18" s="450">
        <v>0</v>
      </c>
      <c r="O18" s="380">
        <v>4226.6000999999997</v>
      </c>
      <c r="P18" s="689" t="s">
        <v>348</v>
      </c>
    </row>
    <row r="19" spans="1:27" ht="15" customHeight="1" x14ac:dyDescent="0.25">
      <c r="A19" s="291"/>
      <c r="B19" s="802" t="s">
        <v>187</v>
      </c>
      <c r="C19" s="870" t="s">
        <v>17</v>
      </c>
      <c r="D19" s="374">
        <v>3</v>
      </c>
      <c r="E19" s="690">
        <v>1</v>
      </c>
      <c r="F19" s="650">
        <v>2</v>
      </c>
      <c r="G19" s="374">
        <v>4</v>
      </c>
      <c r="H19" s="690">
        <v>0</v>
      </c>
      <c r="I19" s="380">
        <v>4</v>
      </c>
      <c r="J19" s="376">
        <v>9645.4701000000005</v>
      </c>
      <c r="K19" s="450">
        <v>0</v>
      </c>
      <c r="L19" s="377">
        <v>9645.4701000000005</v>
      </c>
      <c r="M19" s="376">
        <v>5196.9400000000005</v>
      </c>
      <c r="N19" s="450">
        <v>0</v>
      </c>
      <c r="O19" s="380">
        <v>5196.9400000000005</v>
      </c>
      <c r="P19" s="689">
        <v>0.53879592659770936</v>
      </c>
    </row>
    <row r="20" spans="1:27" ht="15" customHeight="1" x14ac:dyDescent="0.25">
      <c r="A20" s="292"/>
      <c r="B20" s="801" t="s">
        <v>188</v>
      </c>
      <c r="C20" s="870" t="s">
        <v>19</v>
      </c>
      <c r="D20" s="374">
        <v>81</v>
      </c>
      <c r="E20" s="690">
        <v>29</v>
      </c>
      <c r="F20" s="650">
        <v>52</v>
      </c>
      <c r="G20" s="374">
        <v>145</v>
      </c>
      <c r="H20" s="690">
        <v>24</v>
      </c>
      <c r="I20" s="380">
        <v>121</v>
      </c>
      <c r="J20" s="376">
        <v>361109.77999999997</v>
      </c>
      <c r="K20" s="450">
        <v>-14432.22</v>
      </c>
      <c r="L20" s="377">
        <v>346677.56</v>
      </c>
      <c r="M20" s="376">
        <v>429670.68990000006</v>
      </c>
      <c r="N20" s="450">
        <v>-13299.69</v>
      </c>
      <c r="O20" s="380">
        <v>416370.99990000005</v>
      </c>
      <c r="P20" s="689">
        <v>1.2010324518841082</v>
      </c>
    </row>
    <row r="21" spans="1:27" ht="15" customHeight="1" x14ac:dyDescent="0.25">
      <c r="A21" s="291"/>
      <c r="B21" s="802" t="s">
        <v>189</v>
      </c>
      <c r="C21" s="870" t="s">
        <v>323</v>
      </c>
      <c r="D21" s="374">
        <v>149</v>
      </c>
      <c r="E21" s="690">
        <v>34</v>
      </c>
      <c r="F21" s="650">
        <v>115</v>
      </c>
      <c r="G21" s="374">
        <v>173</v>
      </c>
      <c r="H21" s="690">
        <v>28</v>
      </c>
      <c r="I21" s="380">
        <v>145</v>
      </c>
      <c r="J21" s="376">
        <v>257517.13880000002</v>
      </c>
      <c r="K21" s="450">
        <v>0</v>
      </c>
      <c r="L21" s="377">
        <v>257517.13880000002</v>
      </c>
      <c r="M21" s="376">
        <v>315727.87990000006</v>
      </c>
      <c r="N21" s="450">
        <v>0</v>
      </c>
      <c r="O21" s="380">
        <v>315727.87990000006</v>
      </c>
      <c r="P21" s="689">
        <v>1.226046085209145</v>
      </c>
    </row>
    <row r="22" spans="1:27" ht="15" customHeight="1" x14ac:dyDescent="0.25">
      <c r="A22" s="291"/>
      <c r="B22" s="802" t="s">
        <v>199</v>
      </c>
      <c r="C22" s="870" t="s">
        <v>324</v>
      </c>
      <c r="D22" s="374">
        <v>2452</v>
      </c>
      <c r="E22" s="690">
        <v>244</v>
      </c>
      <c r="F22" s="650">
        <v>2208</v>
      </c>
      <c r="G22" s="374">
        <v>2532</v>
      </c>
      <c r="H22" s="690">
        <v>292</v>
      </c>
      <c r="I22" s="380">
        <v>2240</v>
      </c>
      <c r="J22" s="376">
        <v>5464586.7089999998</v>
      </c>
      <c r="K22" s="450">
        <v>0</v>
      </c>
      <c r="L22" s="377">
        <v>5464586.7089999998</v>
      </c>
      <c r="M22" s="376">
        <v>5367719.7245000005</v>
      </c>
      <c r="N22" s="450">
        <v>-7290.57</v>
      </c>
      <c r="O22" s="380">
        <v>5360429.1545000002</v>
      </c>
      <c r="P22" s="689">
        <v>0.98093953668473122</v>
      </c>
    </row>
    <row r="23" spans="1:27" ht="15" customHeight="1" x14ac:dyDescent="0.25">
      <c r="A23" s="292"/>
      <c r="B23" s="801" t="s">
        <v>200</v>
      </c>
      <c r="C23" s="870" t="s">
        <v>325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348</v>
      </c>
    </row>
    <row r="24" spans="1:27" s="274" customFormat="1" ht="15" customHeight="1" x14ac:dyDescent="0.25">
      <c r="A24" s="291"/>
      <c r="B24" s="802" t="s">
        <v>201</v>
      </c>
      <c r="C24" s="870" t="s">
        <v>326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348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0" t="s">
        <v>327</v>
      </c>
      <c r="D25" s="374">
        <v>31</v>
      </c>
      <c r="E25" s="690">
        <v>3</v>
      </c>
      <c r="F25" s="650">
        <v>28</v>
      </c>
      <c r="G25" s="374">
        <v>41</v>
      </c>
      <c r="H25" s="690">
        <v>13</v>
      </c>
      <c r="I25" s="380">
        <v>28</v>
      </c>
      <c r="J25" s="376">
        <v>18090.120000000003</v>
      </c>
      <c r="K25" s="450">
        <v>-2282.21</v>
      </c>
      <c r="L25" s="377">
        <v>15807.910000000003</v>
      </c>
      <c r="M25" s="376">
        <v>65569.529399999985</v>
      </c>
      <c r="N25" s="450">
        <v>-17131.71</v>
      </c>
      <c r="O25" s="380">
        <v>48437.819399999986</v>
      </c>
      <c r="P25" s="689">
        <v>3.0641507574372562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30</v>
      </c>
      <c r="E26" s="690">
        <v>11</v>
      </c>
      <c r="F26" s="650">
        <v>19</v>
      </c>
      <c r="G26" s="374">
        <v>65</v>
      </c>
      <c r="H26" s="690">
        <v>21</v>
      </c>
      <c r="I26" s="380">
        <v>44</v>
      </c>
      <c r="J26" s="376">
        <v>101907.49999999999</v>
      </c>
      <c r="K26" s="450">
        <v>-33488.239999999998</v>
      </c>
      <c r="L26" s="377">
        <v>68419.25999999998</v>
      </c>
      <c r="M26" s="376">
        <v>147136.25000000003</v>
      </c>
      <c r="N26" s="450">
        <v>-124953.12</v>
      </c>
      <c r="O26" s="380">
        <v>22183.130000000034</v>
      </c>
      <c r="P26" s="689">
        <v>0.32422347157803283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2</v>
      </c>
      <c r="E27" s="690">
        <v>0</v>
      </c>
      <c r="F27" s="650">
        <v>2</v>
      </c>
      <c r="G27" s="374">
        <v>2</v>
      </c>
      <c r="H27" s="690">
        <v>0</v>
      </c>
      <c r="I27" s="380">
        <v>2</v>
      </c>
      <c r="J27" s="376">
        <v>2911.42</v>
      </c>
      <c r="K27" s="450">
        <v>0</v>
      </c>
      <c r="L27" s="377">
        <v>2911.42</v>
      </c>
      <c r="M27" s="376">
        <v>30903.410699999997</v>
      </c>
      <c r="N27" s="450">
        <v>0</v>
      </c>
      <c r="O27" s="380">
        <v>30903.410699999997</v>
      </c>
      <c r="P27" s="689">
        <v>10.61454915470801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7</v>
      </c>
      <c r="E28" s="690">
        <v>1</v>
      </c>
      <c r="F28" s="650">
        <v>6</v>
      </c>
      <c r="G28" s="374">
        <v>5</v>
      </c>
      <c r="H28" s="690">
        <v>1</v>
      </c>
      <c r="I28" s="380">
        <v>4</v>
      </c>
      <c r="J28" s="376">
        <v>3853.87</v>
      </c>
      <c r="K28" s="450">
        <v>0</v>
      </c>
      <c r="L28" s="377">
        <v>3853.87</v>
      </c>
      <c r="M28" s="376">
        <v>427.59000000000003</v>
      </c>
      <c r="N28" s="450">
        <v>0</v>
      </c>
      <c r="O28" s="380">
        <v>427.59000000000003</v>
      </c>
      <c r="P28" s="689">
        <v>0.110950810484007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348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9</v>
      </c>
      <c r="H30" s="690">
        <v>0</v>
      </c>
      <c r="I30" s="380">
        <v>9</v>
      </c>
      <c r="J30" s="376">
        <v>1773.4</v>
      </c>
      <c r="K30" s="450">
        <v>0</v>
      </c>
      <c r="L30" s="377">
        <v>1773.4</v>
      </c>
      <c r="M30" s="376">
        <v>1415.94</v>
      </c>
      <c r="N30" s="450">
        <v>0</v>
      </c>
      <c r="O30" s="380">
        <v>1415.94</v>
      </c>
      <c r="P30" s="689">
        <v>0.79843238975978348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5466</v>
      </c>
      <c r="E31" s="384">
        <v>659</v>
      </c>
      <c r="F31" s="385">
        <v>4807</v>
      </c>
      <c r="G31" s="374">
        <v>6666</v>
      </c>
      <c r="H31" s="384">
        <v>793</v>
      </c>
      <c r="I31" s="388">
        <v>5873</v>
      </c>
      <c r="J31" s="377">
        <v>9401530.8084999993</v>
      </c>
      <c r="K31" s="453">
        <v>-64016.22</v>
      </c>
      <c r="L31" s="386">
        <v>9337514.5884999987</v>
      </c>
      <c r="M31" s="377">
        <v>9726452.8553999998</v>
      </c>
      <c r="N31" s="453">
        <v>-182559.37</v>
      </c>
      <c r="O31" s="389">
        <v>9543893.4854000006</v>
      </c>
      <c r="P31" s="688">
        <v>1.022102123101813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598</v>
      </c>
      <c r="E33" s="754">
        <v>12</v>
      </c>
      <c r="F33" s="375">
        <v>586</v>
      </c>
      <c r="G33" s="374">
        <v>611</v>
      </c>
      <c r="H33" s="754">
        <v>22</v>
      </c>
      <c r="I33" s="379">
        <v>589</v>
      </c>
      <c r="J33" s="1315"/>
      <c r="K33" s="1316"/>
      <c r="L33" s="375">
        <v>3667263.8299999996</v>
      </c>
      <c r="M33" s="1315"/>
      <c r="N33" s="1316"/>
      <c r="O33" s="379">
        <v>3730513.62</v>
      </c>
      <c r="P33" s="689">
        <v>1.0172471338120226</v>
      </c>
    </row>
    <row r="34" spans="1:16" s="266" customFormat="1" ht="15" customHeight="1" x14ac:dyDescent="0.25">
      <c r="A34" s="275"/>
      <c r="B34" s="803" t="s">
        <v>328</v>
      </c>
      <c r="C34" s="328" t="s">
        <v>329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17"/>
      <c r="K34" s="1318"/>
      <c r="L34" s="375">
        <v>0</v>
      </c>
      <c r="M34" s="1317"/>
      <c r="N34" s="1318"/>
      <c r="O34" s="379">
        <v>0</v>
      </c>
      <c r="P34" s="689" t="s">
        <v>348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103</v>
      </c>
      <c r="E35" s="754">
        <v>0</v>
      </c>
      <c r="F35" s="375">
        <v>103</v>
      </c>
      <c r="G35" s="374">
        <v>18</v>
      </c>
      <c r="H35" s="754">
        <v>0</v>
      </c>
      <c r="I35" s="379">
        <v>18</v>
      </c>
      <c r="J35" s="1317"/>
      <c r="K35" s="1318"/>
      <c r="L35" s="375">
        <v>13104.55</v>
      </c>
      <c r="M35" s="1317"/>
      <c r="N35" s="1318"/>
      <c r="O35" s="379">
        <v>16876.84</v>
      </c>
      <c r="P35" s="689">
        <v>1.2878610864165501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26</v>
      </c>
      <c r="E36" s="754">
        <v>26</v>
      </c>
      <c r="F36" s="375">
        <v>0</v>
      </c>
      <c r="G36" s="374">
        <v>173</v>
      </c>
      <c r="H36" s="754">
        <v>22</v>
      </c>
      <c r="I36" s="379">
        <v>151</v>
      </c>
      <c r="J36" s="1317"/>
      <c r="K36" s="1318"/>
      <c r="L36" s="375">
        <v>96193.18</v>
      </c>
      <c r="M36" s="1317"/>
      <c r="N36" s="1318"/>
      <c r="O36" s="379">
        <v>107175.97</v>
      </c>
      <c r="P36" s="689">
        <v>1.1141743104864608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696</v>
      </c>
      <c r="E37" s="754">
        <v>0</v>
      </c>
      <c r="F37" s="375">
        <v>696</v>
      </c>
      <c r="G37" s="374">
        <v>0</v>
      </c>
      <c r="H37" s="754">
        <v>0</v>
      </c>
      <c r="I37" s="379">
        <v>0</v>
      </c>
      <c r="J37" s="1317"/>
      <c r="K37" s="1318"/>
      <c r="L37" s="375">
        <v>0</v>
      </c>
      <c r="M37" s="1317"/>
      <c r="N37" s="1318"/>
      <c r="O37" s="379">
        <v>0</v>
      </c>
      <c r="P37" s="689" t="s">
        <v>348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1423</v>
      </c>
      <c r="E38" s="374">
        <v>38</v>
      </c>
      <c r="F38" s="393">
        <v>1385</v>
      </c>
      <c r="G38" s="374">
        <v>802</v>
      </c>
      <c r="H38" s="754">
        <v>44</v>
      </c>
      <c r="I38" s="394">
        <v>758</v>
      </c>
      <c r="J38" s="1319"/>
      <c r="K38" s="1320"/>
      <c r="L38" s="386">
        <v>3776561.5599999996</v>
      </c>
      <c r="M38" s="1319"/>
      <c r="N38" s="1320"/>
      <c r="O38" s="386">
        <v>3854566.43</v>
      </c>
      <c r="P38" s="688">
        <v>1.0206549976111075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3" t="s">
        <v>198</v>
      </c>
      <c r="C40" s="1023"/>
      <c r="D40" s="384">
        <v>6889</v>
      </c>
      <c r="E40" s="384">
        <v>697</v>
      </c>
      <c r="F40" s="455">
        <v>6192</v>
      </c>
      <c r="G40" s="384">
        <v>7468</v>
      </c>
      <c r="H40" s="384">
        <v>837</v>
      </c>
      <c r="I40" s="388">
        <v>6631</v>
      </c>
      <c r="J40" s="377">
        <v>13178092.368499998</v>
      </c>
      <c r="K40" s="453">
        <v>-64016.22</v>
      </c>
      <c r="L40" s="386">
        <v>13114076.148499999</v>
      </c>
      <c r="M40" s="377">
        <v>13581019.285399999</v>
      </c>
      <c r="N40" s="453">
        <v>-182559.37</v>
      </c>
      <c r="O40" s="389">
        <v>13398459.9154</v>
      </c>
      <c r="P40" s="688">
        <v>1.0216853832233184</v>
      </c>
    </row>
    <row r="41" spans="1:16" s="266" customFormat="1" ht="16.5" customHeight="1" x14ac:dyDescent="0.25">
      <c r="A41" s="275"/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  <c r="P41" s="1001"/>
    </row>
    <row r="42" spans="1:16" s="266" customFormat="1" ht="16.899999999999999" customHeight="1" x14ac:dyDescent="0.25">
      <c r="A42" s="275"/>
      <c r="B42" s="1226" t="s">
        <v>194</v>
      </c>
      <c r="C42" s="1008" t="s">
        <v>191</v>
      </c>
      <c r="D42" s="1011" t="s">
        <v>52</v>
      </c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6"/>
    </row>
    <row r="43" spans="1:16" s="266" customFormat="1" ht="15.6" customHeight="1" x14ac:dyDescent="0.25">
      <c r="A43" s="275"/>
      <c r="B43" s="1227"/>
      <c r="C43" s="1009"/>
      <c r="D43" s="1054" t="s">
        <v>197</v>
      </c>
      <c r="E43" s="1321"/>
      <c r="F43" s="1321"/>
      <c r="G43" s="1321"/>
      <c r="H43" s="1321"/>
      <c r="I43" s="1055"/>
      <c r="J43" s="1054" t="s">
        <v>220</v>
      </c>
      <c r="K43" s="1321"/>
      <c r="L43" s="1321"/>
      <c r="M43" s="1321"/>
      <c r="N43" s="1321"/>
      <c r="O43" s="1055"/>
      <c r="P43" s="1098" t="s">
        <v>345</v>
      </c>
    </row>
    <row r="44" spans="1:16" s="266" customFormat="1" ht="19.149999999999999" customHeight="1" x14ac:dyDescent="0.25">
      <c r="A44" s="275"/>
      <c r="B44" s="1227"/>
      <c r="C44" s="1009"/>
      <c r="D44" s="1054" t="s">
        <v>346</v>
      </c>
      <c r="E44" s="1321"/>
      <c r="F44" s="1055"/>
      <c r="G44" s="1054" t="s">
        <v>347</v>
      </c>
      <c r="H44" s="1321"/>
      <c r="I44" s="1055"/>
      <c r="J44" s="1054" t="s">
        <v>346</v>
      </c>
      <c r="K44" s="1321"/>
      <c r="L44" s="1055"/>
      <c r="M44" s="1054" t="s">
        <v>347</v>
      </c>
      <c r="N44" s="1321"/>
      <c r="O44" s="1055"/>
      <c r="P44" s="1018"/>
    </row>
    <row r="45" spans="1:16" s="266" customFormat="1" ht="19.149999999999999" customHeight="1" x14ac:dyDescent="0.25">
      <c r="A45" s="275"/>
      <c r="B45" s="1228"/>
      <c r="C45" s="1010"/>
      <c r="D45" s="565" t="s">
        <v>124</v>
      </c>
      <c r="E45" s="353" t="s">
        <v>284</v>
      </c>
      <c r="F45" s="353" t="s">
        <v>221</v>
      </c>
      <c r="G45" s="565" t="s">
        <v>124</v>
      </c>
      <c r="H45" s="353" t="s">
        <v>284</v>
      </c>
      <c r="I45" s="353" t="s">
        <v>221</v>
      </c>
      <c r="J45" s="372" t="s">
        <v>285</v>
      </c>
      <c r="K45" s="705" t="s">
        <v>215</v>
      </c>
      <c r="L45" s="372" t="s">
        <v>221</v>
      </c>
      <c r="M45" s="372" t="s">
        <v>286</v>
      </c>
      <c r="N45" s="705" t="s">
        <v>215</v>
      </c>
      <c r="O45" s="372" t="s">
        <v>221</v>
      </c>
      <c r="P45" s="1019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71" t="s">
        <v>322</v>
      </c>
      <c r="D47" s="374">
        <v>130</v>
      </c>
      <c r="E47" s="754">
        <v>44</v>
      </c>
      <c r="F47" s="375">
        <v>86</v>
      </c>
      <c r="G47" s="374">
        <v>165</v>
      </c>
      <c r="H47" s="754">
        <v>72</v>
      </c>
      <c r="I47" s="379">
        <v>93</v>
      </c>
      <c r="J47" s="376">
        <v>76366.89</v>
      </c>
      <c r="K47" s="450">
        <v>0</v>
      </c>
      <c r="L47" s="407">
        <v>76366.89</v>
      </c>
      <c r="M47" s="376">
        <v>98639.039799999984</v>
      </c>
      <c r="N47" s="450">
        <v>0</v>
      </c>
      <c r="O47" s="567">
        <v>98639.039799999984</v>
      </c>
      <c r="P47" s="689">
        <v>1.2916466782921234</v>
      </c>
    </row>
    <row r="48" spans="1:16" s="266" customFormat="1" ht="16.149999999999999" customHeight="1" x14ac:dyDescent="0.25">
      <c r="A48" s="275"/>
      <c r="B48" s="801" t="s">
        <v>182</v>
      </c>
      <c r="C48" s="870" t="s">
        <v>7</v>
      </c>
      <c r="D48" s="374">
        <v>38</v>
      </c>
      <c r="E48" s="690">
        <v>4</v>
      </c>
      <c r="F48" s="650">
        <v>34</v>
      </c>
      <c r="G48" s="374">
        <v>45</v>
      </c>
      <c r="H48" s="690">
        <v>4</v>
      </c>
      <c r="I48" s="380">
        <v>41</v>
      </c>
      <c r="J48" s="376">
        <v>16439.100000000002</v>
      </c>
      <c r="K48" s="450">
        <v>0</v>
      </c>
      <c r="L48" s="407">
        <v>16439.100000000002</v>
      </c>
      <c r="M48" s="376">
        <v>6558</v>
      </c>
      <c r="N48" s="450">
        <v>0</v>
      </c>
      <c r="O48" s="567">
        <v>6558</v>
      </c>
      <c r="P48" s="689">
        <v>0.39892694855557781</v>
      </c>
    </row>
    <row r="49" spans="1:16" s="266" customFormat="1" ht="16.149999999999999" customHeight="1" x14ac:dyDescent="0.25">
      <c r="A49" s="275"/>
      <c r="B49" s="802" t="s">
        <v>183</v>
      </c>
      <c r="C49" s="870" t="s">
        <v>9</v>
      </c>
      <c r="D49" s="374">
        <v>134</v>
      </c>
      <c r="E49" s="690">
        <v>8</v>
      </c>
      <c r="F49" s="650">
        <v>126</v>
      </c>
      <c r="G49" s="374">
        <v>147</v>
      </c>
      <c r="H49" s="690">
        <v>12</v>
      </c>
      <c r="I49" s="380">
        <v>135</v>
      </c>
      <c r="J49" s="376">
        <v>194184.94</v>
      </c>
      <c r="K49" s="450">
        <v>0</v>
      </c>
      <c r="L49" s="407">
        <v>194184.94</v>
      </c>
      <c r="M49" s="376">
        <v>252421.03970000002</v>
      </c>
      <c r="N49" s="450">
        <v>0</v>
      </c>
      <c r="O49" s="567">
        <v>252421.03970000002</v>
      </c>
      <c r="P49" s="689">
        <v>1.2999001863893256</v>
      </c>
    </row>
    <row r="50" spans="1:16" s="266" customFormat="1" ht="16.149999999999999" customHeight="1" x14ac:dyDescent="0.25">
      <c r="A50" s="275"/>
      <c r="B50" s="802" t="s">
        <v>184</v>
      </c>
      <c r="C50" s="870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348</v>
      </c>
    </row>
    <row r="51" spans="1:16" s="266" customFormat="1" ht="16.149999999999999" customHeight="1" x14ac:dyDescent="0.25">
      <c r="A51" s="275"/>
      <c r="B51" s="801" t="s">
        <v>185</v>
      </c>
      <c r="C51" s="870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348</v>
      </c>
    </row>
    <row r="52" spans="1:16" s="266" customFormat="1" ht="16.149999999999999" customHeight="1" x14ac:dyDescent="0.25">
      <c r="A52" s="275"/>
      <c r="B52" s="802" t="s">
        <v>186</v>
      </c>
      <c r="C52" s="870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348</v>
      </c>
    </row>
    <row r="53" spans="1:16" s="266" customFormat="1" ht="16.149999999999999" customHeight="1" x14ac:dyDescent="0.25">
      <c r="A53" s="275"/>
      <c r="B53" s="802" t="s">
        <v>187</v>
      </c>
      <c r="C53" s="870" t="s">
        <v>17</v>
      </c>
      <c r="D53" s="374">
        <v>0</v>
      </c>
      <c r="E53" s="690">
        <v>0</v>
      </c>
      <c r="F53" s="650">
        <v>0</v>
      </c>
      <c r="G53" s="374">
        <v>4</v>
      </c>
      <c r="H53" s="690">
        <v>0</v>
      </c>
      <c r="I53" s="380">
        <v>4</v>
      </c>
      <c r="J53" s="376">
        <v>0</v>
      </c>
      <c r="K53" s="450">
        <v>0</v>
      </c>
      <c r="L53" s="407">
        <v>0</v>
      </c>
      <c r="M53" s="376">
        <v>1137.25</v>
      </c>
      <c r="N53" s="450">
        <v>0</v>
      </c>
      <c r="O53" s="567">
        <v>1137.25</v>
      </c>
      <c r="P53" s="689" t="s">
        <v>348</v>
      </c>
    </row>
    <row r="54" spans="1:16" s="266" customFormat="1" ht="16.149999999999999" customHeight="1" x14ac:dyDescent="0.25">
      <c r="A54" s="275"/>
      <c r="B54" s="801" t="s">
        <v>188</v>
      </c>
      <c r="C54" s="870" t="s">
        <v>19</v>
      </c>
      <c r="D54" s="374">
        <v>4</v>
      </c>
      <c r="E54" s="690">
        <v>0</v>
      </c>
      <c r="F54" s="650">
        <v>4</v>
      </c>
      <c r="G54" s="374">
        <v>25</v>
      </c>
      <c r="H54" s="690">
        <v>2</v>
      </c>
      <c r="I54" s="380">
        <v>23</v>
      </c>
      <c r="J54" s="376">
        <v>7657.79</v>
      </c>
      <c r="K54" s="450">
        <v>0</v>
      </c>
      <c r="L54" s="407">
        <v>7657.79</v>
      </c>
      <c r="M54" s="376">
        <v>42799.12</v>
      </c>
      <c r="N54" s="450">
        <v>0</v>
      </c>
      <c r="O54" s="567">
        <v>42799.12</v>
      </c>
      <c r="P54" s="689">
        <v>5.5889649624761191</v>
      </c>
    </row>
    <row r="55" spans="1:16" s="266" customFormat="1" ht="16.149999999999999" customHeight="1" x14ac:dyDescent="0.25">
      <c r="A55" s="275"/>
      <c r="B55" s="802" t="s">
        <v>189</v>
      </c>
      <c r="C55" s="870" t="s">
        <v>323</v>
      </c>
      <c r="D55" s="374">
        <v>6</v>
      </c>
      <c r="E55" s="690">
        <v>2</v>
      </c>
      <c r="F55" s="650">
        <v>4</v>
      </c>
      <c r="G55" s="374">
        <v>16</v>
      </c>
      <c r="H55" s="690">
        <v>3</v>
      </c>
      <c r="I55" s="380">
        <v>13</v>
      </c>
      <c r="J55" s="376">
        <v>2595.3200000000002</v>
      </c>
      <c r="K55" s="450">
        <v>0</v>
      </c>
      <c r="L55" s="407">
        <v>2595.3200000000002</v>
      </c>
      <c r="M55" s="376">
        <v>21349.07</v>
      </c>
      <c r="N55" s="450">
        <v>0</v>
      </c>
      <c r="O55" s="567">
        <v>21349.07</v>
      </c>
      <c r="P55" s="689">
        <v>8.2259875468150359</v>
      </c>
    </row>
    <row r="56" spans="1:16" s="266" customFormat="1" ht="16.149999999999999" customHeight="1" x14ac:dyDescent="0.25">
      <c r="A56" s="275"/>
      <c r="B56" s="802" t="s">
        <v>199</v>
      </c>
      <c r="C56" s="870" t="s">
        <v>324</v>
      </c>
      <c r="D56" s="374">
        <v>157</v>
      </c>
      <c r="E56" s="690">
        <v>15</v>
      </c>
      <c r="F56" s="650">
        <v>142</v>
      </c>
      <c r="G56" s="374">
        <v>160</v>
      </c>
      <c r="H56" s="690">
        <v>36</v>
      </c>
      <c r="I56" s="380">
        <v>124</v>
      </c>
      <c r="J56" s="376">
        <v>283505.95</v>
      </c>
      <c r="K56" s="450">
        <v>0</v>
      </c>
      <c r="L56" s="407">
        <v>283505.95</v>
      </c>
      <c r="M56" s="376">
        <v>328695.96829999995</v>
      </c>
      <c r="N56" s="450">
        <v>0</v>
      </c>
      <c r="O56" s="567">
        <v>328695.96829999995</v>
      </c>
      <c r="P56" s="689">
        <v>1.1593970719133053</v>
      </c>
    </row>
    <row r="57" spans="1:16" s="266" customFormat="1" ht="16.149999999999999" customHeight="1" x14ac:dyDescent="0.25">
      <c r="A57" s="275"/>
      <c r="B57" s="801" t="s">
        <v>200</v>
      </c>
      <c r="C57" s="870" t="s">
        <v>325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348</v>
      </c>
    </row>
    <row r="58" spans="1:16" s="266" customFormat="1" ht="16.149999999999999" customHeight="1" x14ac:dyDescent="0.25">
      <c r="A58" s="275"/>
      <c r="B58" s="802" t="s">
        <v>201</v>
      </c>
      <c r="C58" s="870" t="s">
        <v>326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348</v>
      </c>
    </row>
    <row r="59" spans="1:16" s="266" customFormat="1" ht="16.149999999999999" customHeight="1" x14ac:dyDescent="0.25">
      <c r="A59" s="275"/>
      <c r="B59" s="802" t="s">
        <v>202</v>
      </c>
      <c r="C59" s="870" t="s">
        <v>327</v>
      </c>
      <c r="D59" s="374">
        <v>1</v>
      </c>
      <c r="E59" s="690">
        <v>0</v>
      </c>
      <c r="F59" s="650">
        <v>1</v>
      </c>
      <c r="G59" s="374">
        <v>0</v>
      </c>
      <c r="H59" s="690">
        <v>0</v>
      </c>
      <c r="I59" s="380">
        <v>0</v>
      </c>
      <c r="J59" s="376">
        <v>7327</v>
      </c>
      <c r="K59" s="450">
        <v>0</v>
      </c>
      <c r="L59" s="407">
        <v>7327</v>
      </c>
      <c r="M59" s="376">
        <v>0</v>
      </c>
      <c r="N59" s="450">
        <v>0</v>
      </c>
      <c r="O59" s="567">
        <v>0</v>
      </c>
      <c r="P59" s="689">
        <v>0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348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348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348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348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</v>
      </c>
      <c r="H64" s="690">
        <v>0</v>
      </c>
      <c r="I64" s="380">
        <v>1</v>
      </c>
      <c r="J64" s="376">
        <v>0</v>
      </c>
      <c r="K64" s="450">
        <v>0</v>
      </c>
      <c r="L64" s="407">
        <v>0</v>
      </c>
      <c r="M64" s="376">
        <v>258.17</v>
      </c>
      <c r="N64" s="450">
        <v>0</v>
      </c>
      <c r="O64" s="567">
        <v>258.17</v>
      </c>
      <c r="P64" s="689" t="s">
        <v>348</v>
      </c>
    </row>
    <row r="65" spans="1:19" s="266" customFormat="1" ht="19.149999999999999" customHeight="1" x14ac:dyDescent="0.25">
      <c r="A65" s="275"/>
      <c r="B65" s="1314" t="s">
        <v>193</v>
      </c>
      <c r="C65" s="1314"/>
      <c r="D65" s="384">
        <v>470</v>
      </c>
      <c r="E65" s="384">
        <v>73</v>
      </c>
      <c r="F65" s="385">
        <v>397</v>
      </c>
      <c r="G65" s="384">
        <v>563</v>
      </c>
      <c r="H65" s="384">
        <v>129</v>
      </c>
      <c r="I65" s="388">
        <v>434</v>
      </c>
      <c r="J65" s="377">
        <v>588076.99</v>
      </c>
      <c r="K65" s="457">
        <v>0</v>
      </c>
      <c r="L65" s="408">
        <v>588076.99</v>
      </c>
      <c r="M65" s="407">
        <v>751857.65780000004</v>
      </c>
      <c r="N65" s="457">
        <v>0</v>
      </c>
      <c r="O65" s="454">
        <v>751857.65780000004</v>
      </c>
      <c r="P65" s="688">
        <v>1.2785020849055837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36</v>
      </c>
      <c r="E67" s="754">
        <v>1</v>
      </c>
      <c r="F67" s="375">
        <v>35</v>
      </c>
      <c r="G67" s="374">
        <v>28</v>
      </c>
      <c r="H67" s="754">
        <v>6</v>
      </c>
      <c r="I67" s="379">
        <v>22</v>
      </c>
      <c r="J67" s="1315"/>
      <c r="K67" s="1316"/>
      <c r="L67" s="375">
        <v>131234.22</v>
      </c>
      <c r="M67" s="1315"/>
      <c r="N67" s="1316"/>
      <c r="O67" s="379">
        <v>94719.97</v>
      </c>
      <c r="P67" s="689">
        <v>0.72176273840771099</v>
      </c>
    </row>
    <row r="68" spans="1:19" s="266" customFormat="1" ht="16.149999999999999" customHeight="1" x14ac:dyDescent="0.25">
      <c r="A68" s="275"/>
      <c r="B68" s="803" t="s">
        <v>328</v>
      </c>
      <c r="C68" s="328" t="s">
        <v>329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17"/>
      <c r="K68" s="1318"/>
      <c r="L68" s="375">
        <v>0</v>
      </c>
      <c r="M68" s="1317"/>
      <c r="N68" s="1318"/>
      <c r="O68" s="379">
        <v>0</v>
      </c>
      <c r="P68" s="689" t="s">
        <v>348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1</v>
      </c>
      <c r="E69" s="754">
        <v>0</v>
      </c>
      <c r="F69" s="375">
        <v>1</v>
      </c>
      <c r="G69" s="374">
        <v>3</v>
      </c>
      <c r="H69" s="754">
        <v>0</v>
      </c>
      <c r="I69" s="379">
        <v>3</v>
      </c>
      <c r="J69" s="1317"/>
      <c r="K69" s="1318"/>
      <c r="L69" s="375">
        <v>1379.6100000000001</v>
      </c>
      <c r="M69" s="1317"/>
      <c r="N69" s="1318"/>
      <c r="O69" s="379">
        <v>1379.6100000000001</v>
      </c>
      <c r="P69" s="689">
        <v>1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19</v>
      </c>
      <c r="E70" s="754">
        <v>7</v>
      </c>
      <c r="F70" s="375">
        <v>12</v>
      </c>
      <c r="G70" s="374">
        <v>26</v>
      </c>
      <c r="H70" s="754">
        <v>9</v>
      </c>
      <c r="I70" s="379">
        <v>17</v>
      </c>
      <c r="J70" s="1317"/>
      <c r="K70" s="1318"/>
      <c r="L70" s="375">
        <v>20393.55</v>
      </c>
      <c r="M70" s="1317"/>
      <c r="N70" s="1318"/>
      <c r="O70" s="379">
        <v>25566.059999999998</v>
      </c>
      <c r="P70" s="689">
        <v>1.2536346050589524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17"/>
      <c r="K71" s="1318"/>
      <c r="L71" s="375">
        <v>0</v>
      </c>
      <c r="M71" s="1317"/>
      <c r="N71" s="1318"/>
      <c r="O71" s="379">
        <v>0</v>
      </c>
      <c r="P71" s="689" t="s">
        <v>348</v>
      </c>
    </row>
    <row r="72" spans="1:19" s="266" customFormat="1" ht="16.149999999999999" customHeight="1" x14ac:dyDescent="0.25">
      <c r="A72" s="275"/>
      <c r="B72" s="1314" t="s">
        <v>192</v>
      </c>
      <c r="C72" s="1314"/>
      <c r="D72" s="374">
        <v>56</v>
      </c>
      <c r="E72" s="374">
        <v>8</v>
      </c>
      <c r="F72" s="393">
        <v>48</v>
      </c>
      <c r="G72" s="374">
        <v>57</v>
      </c>
      <c r="H72" s="374">
        <v>15</v>
      </c>
      <c r="I72" s="394">
        <v>42</v>
      </c>
      <c r="J72" s="1319"/>
      <c r="K72" s="1320"/>
      <c r="L72" s="386">
        <v>153007.37999999998</v>
      </c>
      <c r="M72" s="1319"/>
      <c r="N72" s="1320"/>
      <c r="O72" s="389">
        <v>121665.64</v>
      </c>
      <c r="P72" s="688">
        <v>0.79516190656947405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3" t="s">
        <v>198</v>
      </c>
      <c r="C74" s="1023"/>
      <c r="D74" s="384">
        <v>526</v>
      </c>
      <c r="E74" s="384">
        <v>81</v>
      </c>
      <c r="F74" s="455">
        <v>445</v>
      </c>
      <c r="G74" s="384">
        <v>620</v>
      </c>
      <c r="H74" s="384">
        <v>144</v>
      </c>
      <c r="I74" s="388">
        <v>476</v>
      </c>
      <c r="J74" s="377">
        <v>741084.37</v>
      </c>
      <c r="K74" s="453">
        <v>0</v>
      </c>
      <c r="L74" s="386">
        <v>741084.37</v>
      </c>
      <c r="M74" s="377">
        <v>873523.29780000006</v>
      </c>
      <c r="N74" s="453">
        <v>0</v>
      </c>
      <c r="O74" s="389">
        <v>873523.29780000006</v>
      </c>
      <c r="P74" s="688">
        <v>1.1787096492130849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21" t="s">
        <v>287</v>
      </c>
      <c r="C79" s="1221"/>
      <c r="D79" s="1221"/>
      <c r="E79" s="1221"/>
      <c r="F79" s="1221"/>
      <c r="G79" s="1221"/>
      <c r="H79" s="1221"/>
      <c r="I79" s="1221"/>
      <c r="J79" s="1221"/>
      <c r="K79" s="1221"/>
      <c r="L79" s="1221"/>
      <c r="M79" s="1221"/>
      <c r="N79" s="1221"/>
      <c r="O79" s="1221"/>
      <c r="P79" s="1221"/>
    </row>
    <row r="80" spans="1:19" s="266" customFormat="1" ht="16.149999999999999" customHeight="1" x14ac:dyDescent="0.25">
      <c r="A80" s="275"/>
      <c r="B80" s="1226" t="s">
        <v>194</v>
      </c>
      <c r="C80" s="1008" t="s">
        <v>191</v>
      </c>
      <c r="D80" s="1322" t="s">
        <v>81</v>
      </c>
      <c r="E80" s="1323"/>
      <c r="F80" s="1323"/>
      <c r="G80" s="1323"/>
      <c r="H80" s="1323"/>
      <c r="I80" s="1323"/>
      <c r="J80" s="1323"/>
      <c r="K80" s="1323"/>
      <c r="L80" s="1323"/>
      <c r="M80" s="1323"/>
      <c r="N80" s="1323"/>
      <c r="O80" s="1323"/>
      <c r="P80" s="1324"/>
      <c r="Q80" s="855"/>
      <c r="R80" s="465"/>
      <c r="S80" s="466"/>
    </row>
    <row r="81" spans="1:16" s="266" customFormat="1" ht="15" customHeight="1" x14ac:dyDescent="0.25">
      <c r="A81" s="275"/>
      <c r="B81" s="1227"/>
      <c r="C81" s="1009"/>
      <c r="D81" s="1054" t="s">
        <v>197</v>
      </c>
      <c r="E81" s="1321"/>
      <c r="F81" s="1321"/>
      <c r="G81" s="1321"/>
      <c r="H81" s="1321"/>
      <c r="I81" s="1055"/>
      <c r="J81" s="1054" t="s">
        <v>220</v>
      </c>
      <c r="K81" s="1321"/>
      <c r="L81" s="1321"/>
      <c r="M81" s="1321"/>
      <c r="N81" s="1321"/>
      <c r="O81" s="1055"/>
      <c r="P81" s="1018" t="s">
        <v>345</v>
      </c>
    </row>
    <row r="82" spans="1:16" s="266" customFormat="1" ht="19.149999999999999" customHeight="1" x14ac:dyDescent="0.25">
      <c r="A82" s="275"/>
      <c r="B82" s="1227"/>
      <c r="C82" s="1009"/>
      <c r="D82" s="1054" t="s">
        <v>346</v>
      </c>
      <c r="E82" s="1321"/>
      <c r="F82" s="1055"/>
      <c r="G82" s="1054" t="s">
        <v>347</v>
      </c>
      <c r="H82" s="1321"/>
      <c r="I82" s="1055"/>
      <c r="J82" s="1054" t="s">
        <v>346</v>
      </c>
      <c r="K82" s="1321"/>
      <c r="L82" s="1055"/>
      <c r="M82" s="1054" t="s">
        <v>347</v>
      </c>
      <c r="N82" s="1321"/>
      <c r="O82" s="1055"/>
      <c r="P82" s="1018"/>
    </row>
    <row r="83" spans="1:16" s="266" customFormat="1" ht="19.149999999999999" customHeight="1" x14ac:dyDescent="0.25">
      <c r="A83" s="275"/>
      <c r="B83" s="1228"/>
      <c r="C83" s="1010"/>
      <c r="D83" s="565" t="s">
        <v>124</v>
      </c>
      <c r="E83" s="353" t="s">
        <v>284</v>
      </c>
      <c r="F83" s="353" t="s">
        <v>221</v>
      </c>
      <c r="G83" s="565" t="s">
        <v>124</v>
      </c>
      <c r="H83" s="353" t="s">
        <v>284</v>
      </c>
      <c r="I83" s="353" t="s">
        <v>221</v>
      </c>
      <c r="J83" s="372" t="s">
        <v>285</v>
      </c>
      <c r="K83" s="705" t="s">
        <v>215</v>
      </c>
      <c r="L83" s="372" t="s">
        <v>221</v>
      </c>
      <c r="M83" s="372" t="s">
        <v>286</v>
      </c>
      <c r="N83" s="705" t="s">
        <v>215</v>
      </c>
      <c r="O83" s="372" t="s">
        <v>221</v>
      </c>
      <c r="P83" s="1019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71" t="s">
        <v>322</v>
      </c>
      <c r="D85" s="374">
        <v>21</v>
      </c>
      <c r="E85" s="754">
        <v>4</v>
      </c>
      <c r="F85" s="375">
        <v>17</v>
      </c>
      <c r="G85" s="374">
        <v>31</v>
      </c>
      <c r="H85" s="754">
        <v>7</v>
      </c>
      <c r="I85" s="379">
        <v>24</v>
      </c>
      <c r="J85" s="754">
        <v>20336.91</v>
      </c>
      <c r="K85" s="456">
        <v>0</v>
      </c>
      <c r="L85" s="375">
        <v>20336.91</v>
      </c>
      <c r="M85" s="754">
        <v>52109.42</v>
      </c>
      <c r="N85" s="456">
        <v>0</v>
      </c>
      <c r="O85" s="379">
        <v>52109.42</v>
      </c>
      <c r="P85" s="689">
        <v>2.5623076465402068</v>
      </c>
    </row>
    <row r="86" spans="1:16" s="266" customFormat="1" ht="16.899999999999999" customHeight="1" x14ac:dyDescent="0.25">
      <c r="A86" s="275"/>
      <c r="B86" s="801" t="s">
        <v>182</v>
      </c>
      <c r="C86" s="870" t="s">
        <v>7</v>
      </c>
      <c r="D86" s="374">
        <v>11</v>
      </c>
      <c r="E86" s="754">
        <v>2</v>
      </c>
      <c r="F86" s="375">
        <v>9</v>
      </c>
      <c r="G86" s="374">
        <v>11</v>
      </c>
      <c r="H86" s="754">
        <v>1</v>
      </c>
      <c r="I86" s="379">
        <v>10</v>
      </c>
      <c r="J86" s="754">
        <v>3272.46</v>
      </c>
      <c r="K86" s="456">
        <v>0</v>
      </c>
      <c r="L86" s="375">
        <v>3272.46</v>
      </c>
      <c r="M86" s="754">
        <v>3538.05</v>
      </c>
      <c r="N86" s="456">
        <v>0</v>
      </c>
      <c r="O86" s="379">
        <v>3538.05</v>
      </c>
      <c r="P86" s="689">
        <v>1.0811591279954531</v>
      </c>
    </row>
    <row r="87" spans="1:16" s="266" customFormat="1" ht="16.899999999999999" customHeight="1" x14ac:dyDescent="0.25">
      <c r="A87" s="275"/>
      <c r="B87" s="802" t="s">
        <v>183</v>
      </c>
      <c r="C87" s="870" t="s">
        <v>9</v>
      </c>
      <c r="D87" s="374">
        <v>47</v>
      </c>
      <c r="E87" s="754">
        <v>5</v>
      </c>
      <c r="F87" s="375">
        <v>42</v>
      </c>
      <c r="G87" s="374">
        <v>87</v>
      </c>
      <c r="H87" s="754">
        <v>3</v>
      </c>
      <c r="I87" s="379">
        <v>84</v>
      </c>
      <c r="J87" s="754">
        <v>123766.75</v>
      </c>
      <c r="K87" s="456">
        <v>0</v>
      </c>
      <c r="L87" s="375">
        <v>123766.75</v>
      </c>
      <c r="M87" s="754">
        <v>125857.73000000001</v>
      </c>
      <c r="N87" s="456">
        <v>0</v>
      </c>
      <c r="O87" s="379">
        <v>125857.73000000001</v>
      </c>
      <c r="P87" s="689">
        <v>1.0168945213476157</v>
      </c>
    </row>
    <row r="88" spans="1:16" s="266" customFormat="1" ht="16.899999999999999" customHeight="1" x14ac:dyDescent="0.25">
      <c r="A88" s="275"/>
      <c r="B88" s="802" t="s">
        <v>184</v>
      </c>
      <c r="C88" s="870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348</v>
      </c>
    </row>
    <row r="89" spans="1:16" s="266" customFormat="1" ht="16.899999999999999" customHeight="1" x14ac:dyDescent="0.25">
      <c r="A89" s="275"/>
      <c r="B89" s="801" t="s">
        <v>185</v>
      </c>
      <c r="C89" s="870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348</v>
      </c>
    </row>
    <row r="90" spans="1:16" s="266" customFormat="1" ht="16.899999999999999" customHeight="1" x14ac:dyDescent="0.25">
      <c r="A90" s="275"/>
      <c r="B90" s="802" t="s">
        <v>186</v>
      </c>
      <c r="C90" s="870" t="s">
        <v>15</v>
      </c>
      <c r="D90" s="374">
        <v>0</v>
      </c>
      <c r="E90" s="754">
        <v>0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348</v>
      </c>
    </row>
    <row r="91" spans="1:16" s="266" customFormat="1" ht="16.899999999999999" customHeight="1" x14ac:dyDescent="0.25">
      <c r="A91" s="275"/>
      <c r="B91" s="802" t="s">
        <v>187</v>
      </c>
      <c r="C91" s="870" t="s">
        <v>17</v>
      </c>
      <c r="D91" s="374">
        <v>1</v>
      </c>
      <c r="E91" s="754">
        <v>0</v>
      </c>
      <c r="F91" s="375">
        <v>1</v>
      </c>
      <c r="G91" s="374">
        <v>1</v>
      </c>
      <c r="H91" s="754">
        <v>0</v>
      </c>
      <c r="I91" s="379">
        <v>1</v>
      </c>
      <c r="J91" s="754">
        <v>1758.14</v>
      </c>
      <c r="K91" s="456">
        <v>0</v>
      </c>
      <c r="L91" s="375">
        <v>1758.14</v>
      </c>
      <c r="M91" s="754">
        <v>1520</v>
      </c>
      <c r="N91" s="456">
        <v>0</v>
      </c>
      <c r="O91" s="379">
        <v>1520</v>
      </c>
      <c r="P91" s="689">
        <v>0.86455003583332379</v>
      </c>
    </row>
    <row r="92" spans="1:16" s="266" customFormat="1" ht="16.899999999999999" customHeight="1" x14ac:dyDescent="0.25">
      <c r="A92" s="275"/>
      <c r="B92" s="801" t="s">
        <v>188</v>
      </c>
      <c r="C92" s="870" t="s">
        <v>19</v>
      </c>
      <c r="D92" s="374">
        <v>8</v>
      </c>
      <c r="E92" s="754">
        <v>2</v>
      </c>
      <c r="F92" s="375">
        <v>6</v>
      </c>
      <c r="G92" s="374">
        <v>9</v>
      </c>
      <c r="H92" s="754">
        <v>2</v>
      </c>
      <c r="I92" s="379">
        <v>7</v>
      </c>
      <c r="J92" s="754">
        <v>11068.78</v>
      </c>
      <c r="K92" s="456">
        <v>0</v>
      </c>
      <c r="L92" s="375">
        <v>11068.78</v>
      </c>
      <c r="M92" s="754">
        <v>11524.14</v>
      </c>
      <c r="N92" s="456">
        <v>0</v>
      </c>
      <c r="O92" s="379">
        <v>11524.14</v>
      </c>
      <c r="P92" s="689">
        <v>1.0411391318645775</v>
      </c>
    </row>
    <row r="93" spans="1:16" s="266" customFormat="1" ht="16.899999999999999" customHeight="1" x14ac:dyDescent="0.25">
      <c r="A93" s="275"/>
      <c r="B93" s="802" t="s">
        <v>189</v>
      </c>
      <c r="C93" s="870" t="s">
        <v>323</v>
      </c>
      <c r="D93" s="374">
        <v>11</v>
      </c>
      <c r="E93" s="754">
        <v>1</v>
      </c>
      <c r="F93" s="375">
        <v>10</v>
      </c>
      <c r="G93" s="374">
        <v>7</v>
      </c>
      <c r="H93" s="754">
        <v>3</v>
      </c>
      <c r="I93" s="379">
        <v>4</v>
      </c>
      <c r="J93" s="754">
        <v>19590.43</v>
      </c>
      <c r="K93" s="456">
        <v>0</v>
      </c>
      <c r="L93" s="375">
        <v>19590.43</v>
      </c>
      <c r="M93" s="754">
        <v>1788.47</v>
      </c>
      <c r="N93" s="456">
        <v>0</v>
      </c>
      <c r="O93" s="379">
        <v>1788.47</v>
      </c>
      <c r="P93" s="689">
        <v>9.1293044614130472E-2</v>
      </c>
    </row>
    <row r="94" spans="1:16" s="266" customFormat="1" ht="16.899999999999999" customHeight="1" x14ac:dyDescent="0.25">
      <c r="A94" s="275"/>
      <c r="B94" s="802" t="s">
        <v>199</v>
      </c>
      <c r="C94" s="870" t="s">
        <v>324</v>
      </c>
      <c r="D94" s="374">
        <v>272</v>
      </c>
      <c r="E94" s="754">
        <v>21</v>
      </c>
      <c r="F94" s="375">
        <v>251</v>
      </c>
      <c r="G94" s="374">
        <v>351</v>
      </c>
      <c r="H94" s="754">
        <v>17</v>
      </c>
      <c r="I94" s="379">
        <v>334</v>
      </c>
      <c r="J94" s="754">
        <v>526697.90999999992</v>
      </c>
      <c r="K94" s="456">
        <v>0</v>
      </c>
      <c r="L94" s="375">
        <v>526697.90999999992</v>
      </c>
      <c r="M94" s="754">
        <v>743679.27</v>
      </c>
      <c r="N94" s="456">
        <v>0</v>
      </c>
      <c r="O94" s="379">
        <v>743679.27</v>
      </c>
      <c r="P94" s="689">
        <v>1.4119654851108108</v>
      </c>
    </row>
    <row r="95" spans="1:16" s="266" customFormat="1" ht="16.899999999999999" customHeight="1" x14ac:dyDescent="0.25">
      <c r="A95" s="275"/>
      <c r="B95" s="801" t="s">
        <v>200</v>
      </c>
      <c r="C95" s="870" t="s">
        <v>325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348</v>
      </c>
    </row>
    <row r="96" spans="1:16" s="266" customFormat="1" ht="16.899999999999999" customHeight="1" x14ac:dyDescent="0.25">
      <c r="A96" s="275"/>
      <c r="B96" s="802" t="s">
        <v>201</v>
      </c>
      <c r="C96" s="870" t="s">
        <v>326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348</v>
      </c>
    </row>
    <row r="97" spans="1:16" s="266" customFormat="1" ht="16.899999999999999" customHeight="1" x14ac:dyDescent="0.25">
      <c r="A97" s="275"/>
      <c r="B97" s="802" t="s">
        <v>202</v>
      </c>
      <c r="C97" s="870" t="s">
        <v>327</v>
      </c>
      <c r="D97" s="374">
        <v>0</v>
      </c>
      <c r="E97" s="754">
        <v>0</v>
      </c>
      <c r="F97" s="375">
        <v>0</v>
      </c>
      <c r="G97" s="374">
        <v>1</v>
      </c>
      <c r="H97" s="754">
        <v>1</v>
      </c>
      <c r="I97" s="379">
        <v>0</v>
      </c>
      <c r="J97" s="754">
        <v>0</v>
      </c>
      <c r="K97" s="456">
        <v>0</v>
      </c>
      <c r="L97" s="375">
        <v>0</v>
      </c>
      <c r="M97" s="754">
        <v>0</v>
      </c>
      <c r="N97" s="456">
        <v>0</v>
      </c>
      <c r="O97" s="379">
        <v>0</v>
      </c>
      <c r="P97" s="689" t="s">
        <v>348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348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348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348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348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348</v>
      </c>
    </row>
    <row r="103" spans="1:16" s="266" customFormat="1" ht="19.149999999999999" customHeight="1" x14ac:dyDescent="0.25">
      <c r="A103" s="275"/>
      <c r="B103" s="1314" t="s">
        <v>193</v>
      </c>
      <c r="C103" s="1314"/>
      <c r="D103" s="384">
        <v>371</v>
      </c>
      <c r="E103" s="384">
        <v>35</v>
      </c>
      <c r="F103" s="385">
        <v>336</v>
      </c>
      <c r="G103" s="384">
        <v>498</v>
      </c>
      <c r="H103" s="384">
        <v>34</v>
      </c>
      <c r="I103" s="388">
        <v>464</v>
      </c>
      <c r="J103" s="377">
        <v>706491.37999999989</v>
      </c>
      <c r="K103" s="457">
        <v>0</v>
      </c>
      <c r="L103" s="408">
        <v>706491.37999999989</v>
      </c>
      <c r="M103" s="407">
        <v>940017.08000000007</v>
      </c>
      <c r="N103" s="457">
        <v>0</v>
      </c>
      <c r="O103" s="454">
        <v>940017.08000000007</v>
      </c>
      <c r="P103" s="688">
        <v>1.3305428864539015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1</v>
      </c>
      <c r="E105" s="754">
        <v>1</v>
      </c>
      <c r="F105" s="754">
        <v>0</v>
      </c>
      <c r="G105" s="374">
        <v>8</v>
      </c>
      <c r="H105" s="754">
        <v>0</v>
      </c>
      <c r="I105" s="379">
        <v>8</v>
      </c>
      <c r="J105" s="458"/>
      <c r="K105" s="459"/>
      <c r="L105" s="375">
        <v>0</v>
      </c>
      <c r="M105" s="458"/>
      <c r="N105" s="459"/>
      <c r="O105" s="375">
        <v>8608.27</v>
      </c>
      <c r="P105" s="689" t="s">
        <v>348</v>
      </c>
    </row>
    <row r="106" spans="1:16" s="266" customFormat="1" ht="16.899999999999999" customHeight="1" x14ac:dyDescent="0.25">
      <c r="A106" s="275"/>
      <c r="B106" s="803" t="s">
        <v>328</v>
      </c>
      <c r="C106" s="328" t="s">
        <v>329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348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348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0</v>
      </c>
      <c r="E108" s="754">
        <v>0</v>
      </c>
      <c r="F108" s="754">
        <v>0</v>
      </c>
      <c r="G108" s="374">
        <v>4</v>
      </c>
      <c r="H108" s="754">
        <v>0</v>
      </c>
      <c r="I108" s="379">
        <v>4</v>
      </c>
      <c r="J108" s="460"/>
      <c r="K108" s="461"/>
      <c r="L108" s="375">
        <v>0</v>
      </c>
      <c r="M108" s="460"/>
      <c r="N108" s="461"/>
      <c r="O108" s="375">
        <v>8383.65</v>
      </c>
      <c r="P108" s="689" t="s">
        <v>348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348</v>
      </c>
    </row>
    <row r="110" spans="1:16" s="266" customFormat="1" ht="19.149999999999999" customHeight="1" x14ac:dyDescent="0.25">
      <c r="A110" s="275"/>
      <c r="B110" s="1314" t="s">
        <v>192</v>
      </c>
      <c r="C110" s="1314"/>
      <c r="D110" s="374">
        <v>1</v>
      </c>
      <c r="E110" s="374">
        <v>0</v>
      </c>
      <c r="F110" s="393">
        <v>0</v>
      </c>
      <c r="G110" s="374">
        <v>12</v>
      </c>
      <c r="H110" s="374">
        <v>0</v>
      </c>
      <c r="I110" s="394">
        <v>12</v>
      </c>
      <c r="J110" s="417"/>
      <c r="K110" s="462"/>
      <c r="L110" s="386">
        <v>0</v>
      </c>
      <c r="M110" s="417"/>
      <c r="N110" s="462"/>
      <c r="O110" s="389">
        <v>16991.919999999998</v>
      </c>
      <c r="P110" s="689" t="s">
        <v>348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3" t="s">
        <v>198</v>
      </c>
      <c r="C112" s="1023"/>
      <c r="D112" s="384">
        <v>372</v>
      </c>
      <c r="E112" s="384">
        <v>35</v>
      </c>
      <c r="F112" s="455">
        <v>336</v>
      </c>
      <c r="G112" s="384">
        <v>510</v>
      </c>
      <c r="H112" s="384">
        <v>34</v>
      </c>
      <c r="I112" s="388">
        <v>476</v>
      </c>
      <c r="J112" s="377">
        <v>706491.37999999989</v>
      </c>
      <c r="K112" s="453">
        <v>0</v>
      </c>
      <c r="L112" s="386">
        <v>706491.37999999989</v>
      </c>
      <c r="M112" s="377">
        <v>957009.00000000012</v>
      </c>
      <c r="N112" s="453">
        <v>0</v>
      </c>
      <c r="O112" s="389">
        <v>957009.00000000012</v>
      </c>
      <c r="P112" s="688">
        <v>1.3545940220813455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01" t="s">
        <v>288</v>
      </c>
      <c r="C115" s="1001"/>
      <c r="D115" s="1001"/>
      <c r="E115" s="1001"/>
      <c r="F115" s="1001"/>
      <c r="G115" s="1001"/>
      <c r="H115" s="1001"/>
      <c r="I115" s="1001"/>
      <c r="J115" s="1001"/>
      <c r="K115" s="1001"/>
      <c r="L115" s="1001"/>
      <c r="M115" s="1001"/>
      <c r="N115" s="1001"/>
      <c r="O115" s="1001"/>
      <c r="P115" s="1001"/>
    </row>
    <row r="116" spans="1:16" s="266" customFormat="1" ht="18" customHeight="1" x14ac:dyDescent="0.25">
      <c r="A116" s="275"/>
      <c r="B116" s="1226" t="s">
        <v>194</v>
      </c>
      <c r="C116" s="1008" t="s">
        <v>191</v>
      </c>
      <c r="D116" s="1322" t="s">
        <v>208</v>
      </c>
      <c r="E116" s="1323"/>
      <c r="F116" s="1323"/>
      <c r="G116" s="1323"/>
      <c r="H116" s="1323"/>
      <c r="I116" s="1323"/>
      <c r="J116" s="1323"/>
      <c r="K116" s="1323"/>
      <c r="L116" s="1323"/>
      <c r="M116" s="1323"/>
      <c r="N116" s="1323"/>
      <c r="O116" s="1323"/>
      <c r="P116" s="1324"/>
    </row>
    <row r="117" spans="1:16" s="266" customFormat="1" ht="15.6" customHeight="1" x14ac:dyDescent="0.25">
      <c r="A117" s="275"/>
      <c r="B117" s="1227"/>
      <c r="C117" s="1009"/>
      <c r="D117" s="1054" t="s">
        <v>197</v>
      </c>
      <c r="E117" s="1321"/>
      <c r="F117" s="1321"/>
      <c r="G117" s="1321"/>
      <c r="H117" s="1321"/>
      <c r="I117" s="1055"/>
      <c r="J117" s="1054" t="s">
        <v>220</v>
      </c>
      <c r="K117" s="1321"/>
      <c r="L117" s="1321"/>
      <c r="M117" s="1321"/>
      <c r="N117" s="1321"/>
      <c r="O117" s="1055"/>
      <c r="P117" s="1018" t="s">
        <v>345</v>
      </c>
    </row>
    <row r="118" spans="1:16" s="266" customFormat="1" ht="19.149999999999999" customHeight="1" x14ac:dyDescent="0.25">
      <c r="A118" s="275"/>
      <c r="B118" s="1227"/>
      <c r="C118" s="1009"/>
      <c r="D118" s="1054" t="s">
        <v>346</v>
      </c>
      <c r="E118" s="1321"/>
      <c r="F118" s="1055"/>
      <c r="G118" s="1054" t="s">
        <v>347</v>
      </c>
      <c r="H118" s="1321"/>
      <c r="I118" s="1055"/>
      <c r="J118" s="1054" t="s">
        <v>346</v>
      </c>
      <c r="K118" s="1321"/>
      <c r="L118" s="1055"/>
      <c r="M118" s="1054" t="s">
        <v>347</v>
      </c>
      <c r="N118" s="1321"/>
      <c r="O118" s="1055"/>
      <c r="P118" s="1018"/>
    </row>
    <row r="119" spans="1:16" s="266" customFormat="1" ht="19.149999999999999" customHeight="1" x14ac:dyDescent="0.25">
      <c r="A119" s="275"/>
      <c r="B119" s="1228"/>
      <c r="C119" s="1010"/>
      <c r="D119" s="565" t="s">
        <v>124</v>
      </c>
      <c r="E119" s="353" t="s">
        <v>284</v>
      </c>
      <c r="F119" s="353" t="s">
        <v>221</v>
      </c>
      <c r="G119" s="565" t="s">
        <v>124</v>
      </c>
      <c r="H119" s="353" t="s">
        <v>284</v>
      </c>
      <c r="I119" s="353" t="s">
        <v>221</v>
      </c>
      <c r="J119" s="372" t="s">
        <v>285</v>
      </c>
      <c r="K119" s="705" t="s">
        <v>215</v>
      </c>
      <c r="L119" s="372" t="s">
        <v>221</v>
      </c>
      <c r="M119" s="372" t="s">
        <v>286</v>
      </c>
      <c r="N119" s="705" t="s">
        <v>215</v>
      </c>
      <c r="O119" s="372" t="s">
        <v>221</v>
      </c>
      <c r="P119" s="1019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71" t="s">
        <v>322</v>
      </c>
      <c r="D121" s="374">
        <v>1054</v>
      </c>
      <c r="E121" s="374">
        <v>285</v>
      </c>
      <c r="F121" s="375">
        <v>769</v>
      </c>
      <c r="G121" s="374">
        <v>1235</v>
      </c>
      <c r="H121" s="374">
        <v>383</v>
      </c>
      <c r="I121" s="379">
        <v>852</v>
      </c>
      <c r="J121" s="376">
        <v>1003159.8399000001</v>
      </c>
      <c r="K121" s="450">
        <v>-13813.550000000001</v>
      </c>
      <c r="L121" s="377">
        <v>989346.28990000009</v>
      </c>
      <c r="M121" s="376">
        <v>1252835.8589999997</v>
      </c>
      <c r="N121" s="450">
        <v>-19625.900000000001</v>
      </c>
      <c r="O121" s="380">
        <v>1233209.9589999998</v>
      </c>
      <c r="P121" s="689">
        <v>1.2464896988946597</v>
      </c>
    </row>
    <row r="122" spans="1:16" s="266" customFormat="1" ht="16.149999999999999" customHeight="1" x14ac:dyDescent="0.25">
      <c r="A122" s="275"/>
      <c r="B122" s="805" t="s">
        <v>182</v>
      </c>
      <c r="C122" s="870" t="s">
        <v>7</v>
      </c>
      <c r="D122" s="374">
        <v>688</v>
      </c>
      <c r="E122" s="374">
        <v>42</v>
      </c>
      <c r="F122" s="375">
        <v>646</v>
      </c>
      <c r="G122" s="374">
        <v>1356</v>
      </c>
      <c r="H122" s="374">
        <v>47</v>
      </c>
      <c r="I122" s="379">
        <v>1309</v>
      </c>
      <c r="J122" s="376">
        <v>120281.06080000006</v>
      </c>
      <c r="K122" s="450">
        <v>0</v>
      </c>
      <c r="L122" s="377">
        <v>120281.06080000006</v>
      </c>
      <c r="M122" s="376">
        <v>199583.22659999994</v>
      </c>
      <c r="N122" s="450">
        <v>0</v>
      </c>
      <c r="O122" s="380">
        <v>199583.22659999994</v>
      </c>
      <c r="P122" s="689">
        <v>1.6593071699946285</v>
      </c>
    </row>
    <row r="123" spans="1:16" s="266" customFormat="1" ht="16.149999999999999" customHeight="1" x14ac:dyDescent="0.25">
      <c r="A123" s="275"/>
      <c r="B123" s="806" t="s">
        <v>183</v>
      </c>
      <c r="C123" s="870" t="s">
        <v>9</v>
      </c>
      <c r="D123" s="374">
        <v>1349</v>
      </c>
      <c r="E123" s="374">
        <v>76</v>
      </c>
      <c r="F123" s="375">
        <v>1273</v>
      </c>
      <c r="G123" s="374">
        <v>1585</v>
      </c>
      <c r="H123" s="374">
        <v>83</v>
      </c>
      <c r="I123" s="379">
        <v>1502</v>
      </c>
      <c r="J123" s="376">
        <v>2491061.5499</v>
      </c>
      <c r="K123" s="450">
        <v>0</v>
      </c>
      <c r="L123" s="377">
        <v>2491061.5499</v>
      </c>
      <c r="M123" s="376">
        <v>2445162.4948</v>
      </c>
      <c r="N123" s="450">
        <v>-258.38</v>
      </c>
      <c r="O123" s="380">
        <v>2444904.1148000001</v>
      </c>
      <c r="P123" s="689">
        <v>0.98147077694573515</v>
      </c>
    </row>
    <row r="124" spans="1:16" s="266" customFormat="1" ht="16.149999999999999" customHeight="1" x14ac:dyDescent="0.25">
      <c r="A124" s="275"/>
      <c r="B124" s="806" t="s">
        <v>184</v>
      </c>
      <c r="C124" s="870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348</v>
      </c>
    </row>
    <row r="125" spans="1:16" s="266" customFormat="1" ht="16.149999999999999" customHeight="1" x14ac:dyDescent="0.25">
      <c r="A125" s="275"/>
      <c r="B125" s="805" t="s">
        <v>185</v>
      </c>
      <c r="C125" s="870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348</v>
      </c>
    </row>
    <row r="126" spans="1:16" s="266" customFormat="1" ht="16.149999999999999" customHeight="1" x14ac:dyDescent="0.25">
      <c r="A126" s="275"/>
      <c r="B126" s="806" t="s">
        <v>186</v>
      </c>
      <c r="C126" s="870" t="s">
        <v>15</v>
      </c>
      <c r="D126" s="374">
        <v>0</v>
      </c>
      <c r="E126" s="374">
        <v>0</v>
      </c>
      <c r="F126" s="375">
        <v>0</v>
      </c>
      <c r="G126" s="374">
        <v>0</v>
      </c>
      <c r="H126" s="374">
        <v>0</v>
      </c>
      <c r="I126" s="379">
        <v>0</v>
      </c>
      <c r="J126" s="376">
        <v>0</v>
      </c>
      <c r="K126" s="450">
        <v>0</v>
      </c>
      <c r="L126" s="377">
        <v>0</v>
      </c>
      <c r="M126" s="376">
        <v>4226.6000999999997</v>
      </c>
      <c r="N126" s="450">
        <v>0</v>
      </c>
      <c r="O126" s="380">
        <v>4226.6000999999997</v>
      </c>
      <c r="P126" s="689" t="s">
        <v>348</v>
      </c>
    </row>
    <row r="127" spans="1:16" s="266" customFormat="1" ht="16.149999999999999" customHeight="1" x14ac:dyDescent="0.25">
      <c r="A127" s="275"/>
      <c r="B127" s="806" t="s">
        <v>187</v>
      </c>
      <c r="C127" s="870" t="s">
        <v>17</v>
      </c>
      <c r="D127" s="374">
        <v>4</v>
      </c>
      <c r="E127" s="374">
        <v>1</v>
      </c>
      <c r="F127" s="375">
        <v>3</v>
      </c>
      <c r="G127" s="374">
        <v>9</v>
      </c>
      <c r="H127" s="374">
        <v>0</v>
      </c>
      <c r="I127" s="379">
        <v>9</v>
      </c>
      <c r="J127" s="376">
        <v>11403.6101</v>
      </c>
      <c r="K127" s="450">
        <v>0</v>
      </c>
      <c r="L127" s="377">
        <v>11403.6101</v>
      </c>
      <c r="M127" s="376">
        <v>7854.1900000000005</v>
      </c>
      <c r="N127" s="450">
        <v>0</v>
      </c>
      <c r="O127" s="380">
        <v>7854.1900000000005</v>
      </c>
      <c r="P127" s="689">
        <v>0.68874592616946806</v>
      </c>
    </row>
    <row r="128" spans="1:16" s="266" customFormat="1" ht="16.149999999999999" customHeight="1" x14ac:dyDescent="0.25">
      <c r="A128" s="275"/>
      <c r="B128" s="805" t="s">
        <v>188</v>
      </c>
      <c r="C128" s="870" t="s">
        <v>19</v>
      </c>
      <c r="D128" s="374">
        <v>93</v>
      </c>
      <c r="E128" s="374">
        <v>31</v>
      </c>
      <c r="F128" s="375">
        <v>62</v>
      </c>
      <c r="G128" s="374">
        <v>179</v>
      </c>
      <c r="H128" s="374">
        <v>28</v>
      </c>
      <c r="I128" s="379">
        <v>151</v>
      </c>
      <c r="J128" s="376">
        <v>379836.35</v>
      </c>
      <c r="K128" s="450">
        <v>-14432.22</v>
      </c>
      <c r="L128" s="377">
        <v>365404.13</v>
      </c>
      <c r="M128" s="376">
        <v>483993.94990000007</v>
      </c>
      <c r="N128" s="450">
        <v>-13299.69</v>
      </c>
      <c r="O128" s="380">
        <v>470694.25990000006</v>
      </c>
      <c r="P128" s="689">
        <v>1.2881470712988385</v>
      </c>
    </row>
    <row r="129" spans="1:16" s="266" customFormat="1" ht="16.149999999999999" customHeight="1" x14ac:dyDescent="0.25">
      <c r="A129" s="275"/>
      <c r="B129" s="806" t="s">
        <v>189</v>
      </c>
      <c r="C129" s="870" t="s">
        <v>323</v>
      </c>
      <c r="D129" s="374">
        <v>166</v>
      </c>
      <c r="E129" s="374">
        <v>37</v>
      </c>
      <c r="F129" s="375">
        <v>129</v>
      </c>
      <c r="G129" s="374">
        <v>196</v>
      </c>
      <c r="H129" s="374">
        <v>34</v>
      </c>
      <c r="I129" s="379">
        <v>162</v>
      </c>
      <c r="J129" s="376">
        <v>279702.88880000002</v>
      </c>
      <c r="K129" s="450">
        <v>0</v>
      </c>
      <c r="L129" s="377">
        <v>279702.88880000002</v>
      </c>
      <c r="M129" s="376">
        <v>338865.41990000004</v>
      </c>
      <c r="N129" s="450">
        <v>0</v>
      </c>
      <c r="O129" s="380">
        <v>338865.41990000004</v>
      </c>
      <c r="P129" s="689">
        <v>1.2115191993683836</v>
      </c>
    </row>
    <row r="130" spans="1:16" s="266" customFormat="1" ht="16.149999999999999" customHeight="1" x14ac:dyDescent="0.25">
      <c r="A130" s="275"/>
      <c r="B130" s="806" t="s">
        <v>199</v>
      </c>
      <c r="C130" s="870" t="s">
        <v>324</v>
      </c>
      <c r="D130" s="374">
        <v>2881</v>
      </c>
      <c r="E130" s="374">
        <v>280</v>
      </c>
      <c r="F130" s="375">
        <v>2601</v>
      </c>
      <c r="G130" s="374">
        <v>3043</v>
      </c>
      <c r="H130" s="374">
        <v>345</v>
      </c>
      <c r="I130" s="379">
        <v>2698</v>
      </c>
      <c r="J130" s="376">
        <v>6274790.5690000001</v>
      </c>
      <c r="K130" s="450">
        <v>0</v>
      </c>
      <c r="L130" s="377">
        <v>6274790.5690000001</v>
      </c>
      <c r="M130" s="376">
        <v>6440094.9627999999</v>
      </c>
      <c r="N130" s="450">
        <v>-7290.57</v>
      </c>
      <c r="O130" s="380">
        <v>6432804.3927999996</v>
      </c>
      <c r="P130" s="689">
        <v>1.025182326336221</v>
      </c>
    </row>
    <row r="131" spans="1:16" s="266" customFormat="1" ht="16.149999999999999" customHeight="1" x14ac:dyDescent="0.25">
      <c r="A131" s="275"/>
      <c r="B131" s="805" t="s">
        <v>200</v>
      </c>
      <c r="C131" s="870" t="s">
        <v>325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348</v>
      </c>
    </row>
    <row r="132" spans="1:16" s="266" customFormat="1" ht="16.149999999999999" customHeight="1" x14ac:dyDescent="0.25">
      <c r="A132" s="275"/>
      <c r="B132" s="806" t="s">
        <v>201</v>
      </c>
      <c r="C132" s="870" t="s">
        <v>326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348</v>
      </c>
    </row>
    <row r="133" spans="1:16" s="266" customFormat="1" ht="16.149999999999999" customHeight="1" x14ac:dyDescent="0.25">
      <c r="A133" s="275"/>
      <c r="B133" s="806" t="s">
        <v>202</v>
      </c>
      <c r="C133" s="870" t="s">
        <v>327</v>
      </c>
      <c r="D133" s="374">
        <v>32</v>
      </c>
      <c r="E133" s="374">
        <v>3</v>
      </c>
      <c r="F133" s="375">
        <v>29</v>
      </c>
      <c r="G133" s="374">
        <v>42</v>
      </c>
      <c r="H133" s="374">
        <v>14</v>
      </c>
      <c r="I133" s="379">
        <v>28</v>
      </c>
      <c r="J133" s="376">
        <v>25417.120000000003</v>
      </c>
      <c r="K133" s="450">
        <v>-2282.21</v>
      </c>
      <c r="L133" s="377">
        <v>23134.910000000003</v>
      </c>
      <c r="M133" s="376">
        <v>65569.529399999985</v>
      </c>
      <c r="N133" s="450">
        <v>-17131.71</v>
      </c>
      <c r="O133" s="380">
        <v>48437.819399999986</v>
      </c>
      <c r="P133" s="689">
        <v>2.0937111663715129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30</v>
      </c>
      <c r="E134" s="374">
        <v>11</v>
      </c>
      <c r="F134" s="375">
        <v>19</v>
      </c>
      <c r="G134" s="374">
        <v>65</v>
      </c>
      <c r="H134" s="374">
        <v>21</v>
      </c>
      <c r="I134" s="379">
        <v>44</v>
      </c>
      <c r="J134" s="381">
        <v>101907.49999999999</v>
      </c>
      <c r="K134" s="451">
        <v>-33488.239999999998</v>
      </c>
      <c r="L134" s="377">
        <v>68419.25999999998</v>
      </c>
      <c r="M134" s="381">
        <v>147136.25000000003</v>
      </c>
      <c r="N134" s="451">
        <v>-124953.12</v>
      </c>
      <c r="O134" s="380">
        <v>22183.130000000034</v>
      </c>
      <c r="P134" s="689">
        <v>0.32422347157803283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2</v>
      </c>
      <c r="E135" s="374">
        <v>0</v>
      </c>
      <c r="F135" s="375">
        <v>2</v>
      </c>
      <c r="G135" s="374">
        <v>2</v>
      </c>
      <c r="H135" s="374">
        <v>0</v>
      </c>
      <c r="I135" s="379">
        <v>2</v>
      </c>
      <c r="J135" s="381">
        <v>2911.42</v>
      </c>
      <c r="K135" s="452">
        <v>0</v>
      </c>
      <c r="L135" s="377">
        <v>2911.42</v>
      </c>
      <c r="M135" s="381">
        <v>30903.410699999997</v>
      </c>
      <c r="N135" s="451">
        <v>0</v>
      </c>
      <c r="O135" s="380">
        <v>30903.410699999997</v>
      </c>
      <c r="P135" s="689">
        <v>10.61454915470801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7</v>
      </c>
      <c r="E136" s="374">
        <v>1</v>
      </c>
      <c r="F136" s="375">
        <v>6</v>
      </c>
      <c r="G136" s="374">
        <v>5</v>
      </c>
      <c r="H136" s="374">
        <v>1</v>
      </c>
      <c r="I136" s="379">
        <v>4</v>
      </c>
      <c r="J136" s="381">
        <v>3853.87</v>
      </c>
      <c r="K136" s="451">
        <v>0</v>
      </c>
      <c r="L136" s="377">
        <v>3853.87</v>
      </c>
      <c r="M136" s="381">
        <v>427.59000000000003</v>
      </c>
      <c r="N136" s="451">
        <v>0</v>
      </c>
      <c r="O136" s="380">
        <v>427.59000000000003</v>
      </c>
      <c r="P136" s="689">
        <v>0.110950810484007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348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1</v>
      </c>
      <c r="E138" s="374">
        <v>0</v>
      </c>
      <c r="F138" s="375">
        <v>1</v>
      </c>
      <c r="G138" s="374">
        <v>10</v>
      </c>
      <c r="H138" s="374">
        <v>0</v>
      </c>
      <c r="I138" s="379">
        <v>10</v>
      </c>
      <c r="J138" s="381">
        <v>1773.4</v>
      </c>
      <c r="K138" s="450">
        <v>0</v>
      </c>
      <c r="L138" s="377">
        <v>1773.4</v>
      </c>
      <c r="M138" s="381">
        <v>1674.1100000000001</v>
      </c>
      <c r="N138" s="451">
        <v>0</v>
      </c>
      <c r="O138" s="380">
        <v>1674.1100000000001</v>
      </c>
      <c r="P138" s="689">
        <v>0.94401150332694261</v>
      </c>
    </row>
    <row r="139" spans="1:16" s="266" customFormat="1" ht="19.149999999999999" customHeight="1" x14ac:dyDescent="0.25">
      <c r="A139" s="275"/>
      <c r="B139" s="1314" t="s">
        <v>251</v>
      </c>
      <c r="C139" s="1314"/>
      <c r="D139" s="384">
        <v>6307</v>
      </c>
      <c r="E139" s="384">
        <v>767</v>
      </c>
      <c r="F139" s="385">
        <v>5540</v>
      </c>
      <c r="G139" s="374">
        <v>7727</v>
      </c>
      <c r="H139" s="384">
        <v>956</v>
      </c>
      <c r="I139" s="388">
        <v>6771</v>
      </c>
      <c r="J139" s="377">
        <v>10696099.1785</v>
      </c>
      <c r="K139" s="453">
        <v>-64016.22</v>
      </c>
      <c r="L139" s="386">
        <v>10632082.9585</v>
      </c>
      <c r="M139" s="377">
        <v>11418327.5932</v>
      </c>
      <c r="N139" s="453">
        <v>-182559.37</v>
      </c>
      <c r="O139" s="389">
        <v>11235768.223200001</v>
      </c>
      <c r="P139" s="688">
        <v>1.0567795856236595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635</v>
      </c>
      <c r="E141" s="374">
        <v>14</v>
      </c>
      <c r="F141" s="375">
        <v>621</v>
      </c>
      <c r="G141" s="374">
        <v>647</v>
      </c>
      <c r="H141" s="374">
        <v>28</v>
      </c>
      <c r="I141" s="379">
        <v>619</v>
      </c>
      <c r="J141" s="1315"/>
      <c r="K141" s="1316"/>
      <c r="L141" s="377">
        <v>3798498.05</v>
      </c>
      <c r="M141" s="1315"/>
      <c r="N141" s="1316"/>
      <c r="O141" s="380">
        <v>3833841.8600000003</v>
      </c>
      <c r="P141" s="689">
        <v>1.0093046803064702</v>
      </c>
    </row>
    <row r="142" spans="1:16" s="266" customFormat="1" ht="16.149999999999999" customHeight="1" x14ac:dyDescent="0.25">
      <c r="A142" s="275"/>
      <c r="B142" s="803" t="s">
        <v>328</v>
      </c>
      <c r="C142" s="328" t="s">
        <v>329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17"/>
      <c r="K142" s="1318"/>
      <c r="L142" s="650">
        <v>0</v>
      </c>
      <c r="M142" s="1317"/>
      <c r="N142" s="1318"/>
      <c r="O142" s="380">
        <v>0</v>
      </c>
      <c r="P142" s="689" t="s">
        <v>348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104</v>
      </c>
      <c r="E143" s="374">
        <v>0</v>
      </c>
      <c r="F143" s="375">
        <v>104</v>
      </c>
      <c r="G143" s="374">
        <v>21</v>
      </c>
      <c r="H143" s="374">
        <v>0</v>
      </c>
      <c r="I143" s="379">
        <v>21</v>
      </c>
      <c r="J143" s="1317"/>
      <c r="K143" s="1318"/>
      <c r="L143" s="377">
        <v>14484.16</v>
      </c>
      <c r="M143" s="1317"/>
      <c r="N143" s="1318"/>
      <c r="O143" s="380">
        <v>18256.45</v>
      </c>
      <c r="P143" s="689">
        <v>1.260442441950379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45</v>
      </c>
      <c r="E144" s="374">
        <v>33</v>
      </c>
      <c r="F144" s="375">
        <v>12</v>
      </c>
      <c r="G144" s="374">
        <v>203</v>
      </c>
      <c r="H144" s="374">
        <v>31</v>
      </c>
      <c r="I144" s="379">
        <v>172</v>
      </c>
      <c r="J144" s="1317"/>
      <c r="K144" s="1318"/>
      <c r="L144" s="377">
        <v>116586.73</v>
      </c>
      <c r="M144" s="1317"/>
      <c r="N144" s="1318"/>
      <c r="O144" s="380">
        <v>141125.68</v>
      </c>
      <c r="P144" s="689">
        <v>1.2104780707032439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696</v>
      </c>
      <c r="E145" s="374">
        <v>0</v>
      </c>
      <c r="F145" s="375">
        <v>696</v>
      </c>
      <c r="G145" s="374">
        <v>0</v>
      </c>
      <c r="H145" s="374">
        <v>0</v>
      </c>
      <c r="I145" s="379">
        <v>0</v>
      </c>
      <c r="J145" s="1317"/>
      <c r="K145" s="1318"/>
      <c r="L145" s="377">
        <v>0</v>
      </c>
      <c r="M145" s="1317"/>
      <c r="N145" s="1318"/>
      <c r="O145" s="380">
        <v>0</v>
      </c>
      <c r="P145" s="689" t="s">
        <v>348</v>
      </c>
    </row>
    <row r="146" spans="1:16" s="266" customFormat="1" ht="19.149999999999999" customHeight="1" x14ac:dyDescent="0.25">
      <c r="A146" s="275"/>
      <c r="B146" s="1314" t="s">
        <v>252</v>
      </c>
      <c r="C146" s="1314"/>
      <c r="D146" s="374">
        <v>1480</v>
      </c>
      <c r="E146" s="374">
        <v>47</v>
      </c>
      <c r="F146" s="393">
        <v>1433</v>
      </c>
      <c r="G146" s="374">
        <v>871</v>
      </c>
      <c r="H146" s="374">
        <v>59</v>
      </c>
      <c r="I146" s="394">
        <v>812</v>
      </c>
      <c r="J146" s="1319"/>
      <c r="K146" s="1320"/>
      <c r="L146" s="386">
        <v>3929568.94</v>
      </c>
      <c r="M146" s="1319"/>
      <c r="N146" s="1320"/>
      <c r="O146" s="389">
        <v>3993223.9900000007</v>
      </c>
      <c r="P146" s="688">
        <v>1.0161989905182833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3" t="s">
        <v>198</v>
      </c>
      <c r="C148" s="1023"/>
      <c r="D148" s="384">
        <f t="shared" ref="D148:O148" si="0">SUM(D139+D146)</f>
        <v>7787</v>
      </c>
      <c r="E148" s="384">
        <f t="shared" si="0"/>
        <v>814</v>
      </c>
      <c r="F148" s="455">
        <f t="shared" si="0"/>
        <v>6973</v>
      </c>
      <c r="G148" s="384">
        <f t="shared" si="0"/>
        <v>8598</v>
      </c>
      <c r="H148" s="384">
        <f t="shared" si="0"/>
        <v>1015</v>
      </c>
      <c r="I148" s="388">
        <f t="shared" si="0"/>
        <v>7583</v>
      </c>
      <c r="J148" s="377">
        <f>SUM(J139+L146)</f>
        <v>14625668.1185</v>
      </c>
      <c r="K148" s="453">
        <f t="shared" si="0"/>
        <v>-64016.22</v>
      </c>
      <c r="L148" s="386">
        <f t="shared" si="0"/>
        <v>14561651.898499999</v>
      </c>
      <c r="M148" s="377">
        <f>SUM(M139+O146)</f>
        <v>15411551.5832</v>
      </c>
      <c r="N148" s="453">
        <f t="shared" si="0"/>
        <v>-182559.37</v>
      </c>
      <c r="O148" s="389">
        <f t="shared" si="0"/>
        <v>15228992.213200001</v>
      </c>
      <c r="P148" s="449">
        <f>SUM(O148)/L148</f>
        <v>1.0458286133573036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3" t="s">
        <v>198</v>
      </c>
      <c r="C150" s="1023"/>
      <c r="D150" s="384" t="e">
        <f>SUM(D103+#REF!)</f>
        <v>#REF!</v>
      </c>
      <c r="E150" s="384" t="e">
        <f>SUM(E103+#REF!)</f>
        <v>#REF!</v>
      </c>
      <c r="F150" s="455" t="e">
        <f>SUM(F103+#REF!)</f>
        <v>#REF!</v>
      </c>
      <c r="G150" s="384" t="e">
        <f>SUM(G103+#REF!)</f>
        <v>#REF!</v>
      </c>
      <c r="H150" s="384" t="e">
        <f>SUM(H103+#REF!)</f>
        <v>#REF!</v>
      </c>
      <c r="I150" s="388" t="e">
        <f>SUM(I103+#REF!)</f>
        <v>#REF!</v>
      </c>
      <c r="J150" s="377">
        <f>SUM(J103)</f>
        <v>706491.37999999989</v>
      </c>
      <c r="K150" s="453">
        <f>SUM(K103)</f>
        <v>0</v>
      </c>
      <c r="L150" s="386" t="e">
        <f>SUM(L103+#REF!)</f>
        <v>#REF!</v>
      </c>
      <c r="M150" s="377">
        <f>SUM(M103)</f>
        <v>940017.08000000007</v>
      </c>
      <c r="N150" s="453">
        <f>SUM(N103)</f>
        <v>0</v>
      </c>
      <c r="O150" s="389" t="e">
        <f>SUM(O103+#REF!)</f>
        <v>#REF!</v>
      </c>
      <c r="P150" s="449" t="e">
        <f>SUM(O150)/L150</f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8:P65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7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4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8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40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7:P68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9:P72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50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3:P114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8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5:P103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5:P110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12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21:P138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9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41:P145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6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1" t="s">
        <v>289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20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4" t="s">
        <v>290</v>
      </c>
      <c r="C7" s="1234"/>
      <c r="D7" s="1326"/>
      <c r="E7" s="132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6"/>
    </row>
    <row r="9" spans="1:20" s="269" customFormat="1" ht="15" customHeight="1" x14ac:dyDescent="0.25">
      <c r="A9" s="1004"/>
      <c r="B9" s="1227"/>
      <c r="C9" s="1009"/>
      <c r="D9" s="1026" t="s">
        <v>197</v>
      </c>
      <c r="E9" s="1238"/>
      <c r="F9" s="1238"/>
      <c r="G9" s="1238"/>
      <c r="H9" s="1238"/>
      <c r="I9" s="1027"/>
      <c r="J9" s="1325" t="s">
        <v>345</v>
      </c>
      <c r="K9" s="1026" t="s">
        <v>220</v>
      </c>
      <c r="L9" s="1238"/>
      <c r="M9" s="1238"/>
      <c r="N9" s="1238"/>
      <c r="O9" s="1238"/>
      <c r="P9" s="1027"/>
      <c r="Q9" s="1018" t="s">
        <v>345</v>
      </c>
      <c r="R9" s="1098" t="s">
        <v>315</v>
      </c>
    </row>
    <row r="10" spans="1:20" s="269" customFormat="1" ht="15" customHeight="1" x14ac:dyDescent="0.25">
      <c r="A10" s="290"/>
      <c r="B10" s="1227"/>
      <c r="C10" s="1009"/>
      <c r="D10" s="1054" t="s">
        <v>346</v>
      </c>
      <c r="E10" s="1321"/>
      <c r="F10" s="1055"/>
      <c r="G10" s="1321" t="s">
        <v>347</v>
      </c>
      <c r="H10" s="1321"/>
      <c r="I10" s="1055"/>
      <c r="J10" s="1325"/>
      <c r="K10" s="1054" t="s">
        <v>346</v>
      </c>
      <c r="L10" s="1321"/>
      <c r="M10" s="1055"/>
      <c r="N10" s="1321" t="s">
        <v>347</v>
      </c>
      <c r="O10" s="1321"/>
      <c r="P10" s="1055"/>
      <c r="Q10" s="1018"/>
      <c r="R10" s="1018"/>
    </row>
    <row r="11" spans="1:20" s="269" customFormat="1" ht="16.149999999999999" customHeight="1" x14ac:dyDescent="0.25">
      <c r="A11" s="290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1198"/>
      <c r="K11" s="372" t="s">
        <v>285</v>
      </c>
      <c r="L11" s="354" t="s">
        <v>215</v>
      </c>
      <c r="M11" s="372" t="s">
        <v>221</v>
      </c>
      <c r="N11" s="372" t="s">
        <v>286</v>
      </c>
      <c r="O11" s="354" t="s">
        <v>215</v>
      </c>
      <c r="P11" s="372" t="s">
        <v>221</v>
      </c>
      <c r="Q11" s="1019"/>
      <c r="R11" s="101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347</v>
      </c>
      <c r="E13" s="754">
        <v>50</v>
      </c>
      <c r="F13" s="375">
        <v>297</v>
      </c>
      <c r="G13" s="374">
        <v>595</v>
      </c>
      <c r="H13" s="754">
        <v>98</v>
      </c>
      <c r="I13" s="379">
        <v>497</v>
      </c>
      <c r="J13" s="689">
        <v>1.6734006734006734</v>
      </c>
      <c r="K13" s="376">
        <v>487784.41</v>
      </c>
      <c r="L13" s="450">
        <v>0</v>
      </c>
      <c r="M13" s="377">
        <v>487784.41</v>
      </c>
      <c r="N13" s="690">
        <v>741353.21000000008</v>
      </c>
      <c r="O13" s="450">
        <v>-16316.449999999999</v>
      </c>
      <c r="P13" s="380">
        <v>725036.76000000013</v>
      </c>
      <c r="Q13" s="689">
        <v>1.4863877260857929</v>
      </c>
      <c r="R13" s="472">
        <v>1458.8264788732397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9" t="s">
        <v>341</v>
      </c>
      <c r="D14" s="374">
        <v>902</v>
      </c>
      <c r="E14" s="754">
        <v>160</v>
      </c>
      <c r="F14" s="375">
        <v>742</v>
      </c>
      <c r="G14" s="374">
        <v>1273</v>
      </c>
      <c r="H14" s="754">
        <v>156</v>
      </c>
      <c r="I14" s="379">
        <v>1117</v>
      </c>
      <c r="J14" s="689">
        <v>1.5053908355795149</v>
      </c>
      <c r="K14" s="376">
        <v>1498632.4601000005</v>
      </c>
      <c r="L14" s="450">
        <v>0</v>
      </c>
      <c r="M14" s="377">
        <v>1498632.4601000005</v>
      </c>
      <c r="N14" s="690">
        <v>1544307.6706000003</v>
      </c>
      <c r="O14" s="450">
        <v>0</v>
      </c>
      <c r="P14" s="380">
        <v>1544307.6706000003</v>
      </c>
      <c r="Q14" s="689">
        <v>1.0304779268540281</v>
      </c>
      <c r="R14" s="472">
        <v>1382.5493917636529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177</v>
      </c>
      <c r="E15" s="754">
        <v>8</v>
      </c>
      <c r="F15" s="375">
        <v>169</v>
      </c>
      <c r="G15" s="374">
        <v>154</v>
      </c>
      <c r="H15" s="754">
        <v>17</v>
      </c>
      <c r="I15" s="379">
        <v>137</v>
      </c>
      <c r="J15" s="689">
        <v>0.81065088757396453</v>
      </c>
      <c r="K15" s="376">
        <v>328106.01999999996</v>
      </c>
      <c r="L15" s="450">
        <v>0</v>
      </c>
      <c r="M15" s="377">
        <v>328106.01999999996</v>
      </c>
      <c r="N15" s="690">
        <v>311601.46999999997</v>
      </c>
      <c r="O15" s="450">
        <v>0</v>
      </c>
      <c r="P15" s="380">
        <v>311601.46999999997</v>
      </c>
      <c r="Q15" s="689">
        <v>0.94969750935993191</v>
      </c>
      <c r="R15" s="472">
        <v>2274.4632846715326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42</v>
      </c>
      <c r="E16" s="754">
        <v>3</v>
      </c>
      <c r="F16" s="375">
        <v>39</v>
      </c>
      <c r="G16" s="374">
        <v>348</v>
      </c>
      <c r="H16" s="754">
        <v>43</v>
      </c>
      <c r="I16" s="379">
        <v>305</v>
      </c>
      <c r="J16" s="689">
        <v>7.8205128205128203</v>
      </c>
      <c r="K16" s="376">
        <v>45152.15</v>
      </c>
      <c r="L16" s="450">
        <v>0</v>
      </c>
      <c r="M16" s="377">
        <v>45152.15</v>
      </c>
      <c r="N16" s="690">
        <v>345003.95</v>
      </c>
      <c r="O16" s="450">
        <v>0</v>
      </c>
      <c r="P16" s="380">
        <v>345003.95</v>
      </c>
      <c r="Q16" s="689">
        <v>7.6409196461298077</v>
      </c>
      <c r="R16" s="472">
        <v>1131.1604918032788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423</v>
      </c>
      <c r="E17" s="754">
        <v>51</v>
      </c>
      <c r="F17" s="375">
        <v>372</v>
      </c>
      <c r="G17" s="374">
        <v>536</v>
      </c>
      <c r="H17" s="754">
        <v>45</v>
      </c>
      <c r="I17" s="379">
        <v>491</v>
      </c>
      <c r="J17" s="689">
        <v>1.3198924731182795</v>
      </c>
      <c r="K17" s="376">
        <v>732108.18</v>
      </c>
      <c r="L17" s="450">
        <v>-33488.239999999998</v>
      </c>
      <c r="M17" s="377">
        <v>698619.94000000006</v>
      </c>
      <c r="N17" s="690">
        <v>1172958.76</v>
      </c>
      <c r="O17" s="450">
        <v>-124953.12</v>
      </c>
      <c r="P17" s="380">
        <v>1048005.64</v>
      </c>
      <c r="Q17" s="689">
        <v>1.5001083994253011</v>
      </c>
      <c r="R17" s="472">
        <v>2134.4310386965376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847</v>
      </c>
      <c r="E18" s="754">
        <v>74</v>
      </c>
      <c r="F18" s="375">
        <v>773</v>
      </c>
      <c r="G18" s="374">
        <v>970</v>
      </c>
      <c r="H18" s="754">
        <v>103</v>
      </c>
      <c r="I18" s="379">
        <v>867</v>
      </c>
      <c r="J18" s="689">
        <v>1.1216041397153946</v>
      </c>
      <c r="K18" s="376">
        <v>1770964.4783999999</v>
      </c>
      <c r="L18" s="450">
        <v>0</v>
      </c>
      <c r="M18" s="377">
        <v>1770964.4783999999</v>
      </c>
      <c r="N18" s="690">
        <v>1646010.8348000003</v>
      </c>
      <c r="O18" s="450">
        <v>0</v>
      </c>
      <c r="P18" s="380">
        <v>1646010.8348000003</v>
      </c>
      <c r="Q18" s="689">
        <v>0.92944316776308777</v>
      </c>
      <c r="R18" s="472">
        <v>1898.5130735870823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172</v>
      </c>
      <c r="E19" s="754">
        <v>16</v>
      </c>
      <c r="F19" s="375">
        <v>156</v>
      </c>
      <c r="G19" s="374">
        <v>201</v>
      </c>
      <c r="H19" s="754">
        <v>5</v>
      </c>
      <c r="I19" s="379">
        <v>196</v>
      </c>
      <c r="J19" s="689">
        <v>1.2564102564102564</v>
      </c>
      <c r="K19" s="376">
        <v>281014.26</v>
      </c>
      <c r="L19" s="450">
        <v>0</v>
      </c>
      <c r="M19" s="377">
        <v>281014.26</v>
      </c>
      <c r="N19" s="690">
        <v>582316.80999999982</v>
      </c>
      <c r="O19" s="450">
        <v>0</v>
      </c>
      <c r="P19" s="380">
        <v>582316.80999999982</v>
      </c>
      <c r="Q19" s="689">
        <v>2.0721966564970753</v>
      </c>
      <c r="R19" s="472">
        <v>2971.0041326530604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29</v>
      </c>
      <c r="E20" s="754">
        <v>3</v>
      </c>
      <c r="F20" s="375">
        <v>26</v>
      </c>
      <c r="G20" s="374">
        <v>32</v>
      </c>
      <c r="H20" s="754">
        <v>5</v>
      </c>
      <c r="I20" s="379">
        <v>27</v>
      </c>
      <c r="J20" s="689">
        <v>1.0384615384615385</v>
      </c>
      <c r="K20" s="376">
        <v>6636.94</v>
      </c>
      <c r="L20" s="450">
        <v>0</v>
      </c>
      <c r="M20" s="377">
        <v>6636.94</v>
      </c>
      <c r="N20" s="690">
        <v>12656.36</v>
      </c>
      <c r="O20" s="450">
        <v>0</v>
      </c>
      <c r="P20" s="380">
        <v>12656.36</v>
      </c>
      <c r="Q20" s="689">
        <v>1.9069571218061339</v>
      </c>
      <c r="R20" s="472">
        <v>468.75407407407408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768</v>
      </c>
      <c r="E21" s="754">
        <v>148</v>
      </c>
      <c r="F21" s="375">
        <v>620</v>
      </c>
      <c r="G21" s="374">
        <v>887</v>
      </c>
      <c r="H21" s="754">
        <v>146</v>
      </c>
      <c r="I21" s="379">
        <v>741</v>
      </c>
      <c r="J21" s="689">
        <v>1.1951612903225806</v>
      </c>
      <c r="K21" s="376">
        <v>1498165.9999999998</v>
      </c>
      <c r="L21" s="450">
        <v>0</v>
      </c>
      <c r="M21" s="377">
        <v>1498165.9999999998</v>
      </c>
      <c r="N21" s="690">
        <v>1496939.8199999998</v>
      </c>
      <c r="O21" s="450">
        <v>-17131.71</v>
      </c>
      <c r="P21" s="380">
        <v>1479808.1099999999</v>
      </c>
      <c r="Q21" s="689">
        <v>0.98774642462851248</v>
      </c>
      <c r="R21" s="472">
        <v>1997.0419838056678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385</v>
      </c>
      <c r="E22" s="754">
        <v>29</v>
      </c>
      <c r="F22" s="375">
        <v>356</v>
      </c>
      <c r="G22" s="374">
        <v>358</v>
      </c>
      <c r="H22" s="754">
        <v>41</v>
      </c>
      <c r="I22" s="379">
        <v>317</v>
      </c>
      <c r="J22" s="689">
        <v>0.8904494382022472</v>
      </c>
      <c r="K22" s="376">
        <v>793567.53000000014</v>
      </c>
      <c r="L22" s="450">
        <v>-16095.760000000002</v>
      </c>
      <c r="M22" s="377">
        <v>777471.77000000014</v>
      </c>
      <c r="N22" s="690">
        <v>511592.7</v>
      </c>
      <c r="O22" s="450">
        <v>-10858.4</v>
      </c>
      <c r="P22" s="380">
        <v>500734.3</v>
      </c>
      <c r="Q22" s="689">
        <v>0.64405463879415181</v>
      </c>
      <c r="R22" s="472">
        <v>1579.6034700315456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827</v>
      </c>
      <c r="E23" s="754">
        <v>80</v>
      </c>
      <c r="F23" s="375">
        <v>747</v>
      </c>
      <c r="G23" s="374">
        <v>1095</v>
      </c>
      <c r="H23" s="754">
        <v>122</v>
      </c>
      <c r="I23" s="379">
        <v>973</v>
      </c>
      <c r="J23" s="689">
        <v>1.3025435073627845</v>
      </c>
      <c r="K23" s="376">
        <v>830369.62999999989</v>
      </c>
      <c r="L23" s="450">
        <v>-14432.22</v>
      </c>
      <c r="M23" s="377">
        <v>815937.40999999992</v>
      </c>
      <c r="N23" s="690">
        <v>825683.16000000015</v>
      </c>
      <c r="O23" s="450">
        <v>-13299.69</v>
      </c>
      <c r="P23" s="380">
        <v>812383.4700000002</v>
      </c>
      <c r="Q23" s="689">
        <v>0.99564434727903983</v>
      </c>
      <c r="R23" s="472">
        <v>834.92648509763637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416</v>
      </c>
      <c r="E24" s="754">
        <v>24</v>
      </c>
      <c r="F24" s="375">
        <v>392</v>
      </c>
      <c r="G24" s="374">
        <v>217</v>
      </c>
      <c r="H24" s="754">
        <v>12</v>
      </c>
      <c r="I24" s="379">
        <v>205</v>
      </c>
      <c r="J24" s="689">
        <v>0.52295918367346939</v>
      </c>
      <c r="K24" s="376">
        <v>694863.05999999994</v>
      </c>
      <c r="L24" s="450">
        <v>0</v>
      </c>
      <c r="M24" s="377">
        <v>694863.05999999994</v>
      </c>
      <c r="N24" s="690">
        <v>536028.11</v>
      </c>
      <c r="O24" s="450">
        <v>0</v>
      </c>
      <c r="P24" s="380">
        <v>536028.11</v>
      </c>
      <c r="Q24" s="689">
        <v>0.77141546422110863</v>
      </c>
      <c r="R24" s="472">
        <v>2614.7712682926826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131</v>
      </c>
      <c r="E25" s="754">
        <v>13</v>
      </c>
      <c r="F25" s="375">
        <v>118</v>
      </c>
      <c r="G25" s="374">
        <v>0</v>
      </c>
      <c r="H25" s="754">
        <v>0</v>
      </c>
      <c r="I25" s="379">
        <v>0</v>
      </c>
      <c r="J25" s="689">
        <v>0</v>
      </c>
      <c r="K25" s="376">
        <v>434165.69</v>
      </c>
      <c r="L25" s="450">
        <v>0</v>
      </c>
      <c r="M25" s="377">
        <v>434165.69</v>
      </c>
      <c r="N25" s="690">
        <v>0</v>
      </c>
      <c r="O25" s="450">
        <v>0</v>
      </c>
      <c r="P25" s="380">
        <v>0</v>
      </c>
      <c r="Q25" s="689">
        <v>0</v>
      </c>
      <c r="R25" s="472" t="s">
        <v>348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5466</v>
      </c>
      <c r="E26" s="384">
        <v>659</v>
      </c>
      <c r="F26" s="385">
        <v>4807</v>
      </c>
      <c r="G26" s="374">
        <v>6666</v>
      </c>
      <c r="H26" s="384">
        <v>793</v>
      </c>
      <c r="I26" s="388">
        <v>5873</v>
      </c>
      <c r="J26" s="688">
        <v>1.2217599334304139</v>
      </c>
      <c r="K26" s="377">
        <v>9401530.8084999993</v>
      </c>
      <c r="L26" s="453">
        <v>-64016.22</v>
      </c>
      <c r="M26" s="386">
        <v>9337514.5885000005</v>
      </c>
      <c r="N26" s="377">
        <v>9726452.8553999998</v>
      </c>
      <c r="O26" s="453">
        <v>-182559.37</v>
      </c>
      <c r="P26" s="389">
        <v>9543893.4853999987</v>
      </c>
      <c r="Q26" s="688">
        <v>1.0221021231018126</v>
      </c>
      <c r="R26" s="478">
        <v>1625.0457152051761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9" t="s">
        <v>341</v>
      </c>
      <c r="D28" s="374">
        <v>48</v>
      </c>
      <c r="E28" s="754">
        <v>1</v>
      </c>
      <c r="F28" s="375">
        <v>47</v>
      </c>
      <c r="G28" s="374">
        <v>53</v>
      </c>
      <c r="H28" s="754">
        <v>4</v>
      </c>
      <c r="I28" s="379">
        <v>49</v>
      </c>
      <c r="J28" s="689">
        <v>1.0425531914893618</v>
      </c>
      <c r="K28" s="480"/>
      <c r="L28" s="481"/>
      <c r="M28" s="375">
        <v>56432.729999999996</v>
      </c>
      <c r="N28" s="480"/>
      <c r="O28" s="481"/>
      <c r="P28" s="379">
        <v>111820.6</v>
      </c>
      <c r="Q28" s="689">
        <v>1.9814848581665288</v>
      </c>
      <c r="R28" s="472">
        <v>2282.0530612244897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89</v>
      </c>
      <c r="E29" s="754">
        <v>5</v>
      </c>
      <c r="F29" s="375">
        <v>84</v>
      </c>
      <c r="G29" s="374">
        <v>73</v>
      </c>
      <c r="H29" s="754">
        <v>0</v>
      </c>
      <c r="I29" s="379">
        <v>73</v>
      </c>
      <c r="J29" s="689">
        <v>0.86904761904761907</v>
      </c>
      <c r="K29" s="482"/>
      <c r="L29" s="484"/>
      <c r="M29" s="375">
        <v>1232424.17</v>
      </c>
      <c r="N29" s="482"/>
      <c r="O29" s="483"/>
      <c r="P29" s="379">
        <v>922106.92999999993</v>
      </c>
      <c r="Q29" s="689">
        <v>0.74820581456139401</v>
      </c>
      <c r="R29" s="472">
        <v>12631.601780821917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117</v>
      </c>
      <c r="E30" s="754">
        <v>2</v>
      </c>
      <c r="F30" s="375">
        <v>115</v>
      </c>
      <c r="G30" s="374">
        <v>149</v>
      </c>
      <c r="H30" s="754">
        <v>5</v>
      </c>
      <c r="I30" s="379">
        <v>144</v>
      </c>
      <c r="J30" s="689">
        <v>1.2521739130434784</v>
      </c>
      <c r="K30" s="482"/>
      <c r="L30" s="484"/>
      <c r="M30" s="375">
        <v>1090853.7799999998</v>
      </c>
      <c r="N30" s="482"/>
      <c r="O30" s="483"/>
      <c r="P30" s="379">
        <v>1189758.2400000002</v>
      </c>
      <c r="Q30" s="689">
        <v>1.0906670186356235</v>
      </c>
      <c r="R30" s="472">
        <v>8262.2100000000009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42</v>
      </c>
      <c r="E31" s="754">
        <v>13</v>
      </c>
      <c r="F31" s="375">
        <v>29</v>
      </c>
      <c r="G31" s="374">
        <v>54</v>
      </c>
      <c r="H31" s="754">
        <v>17</v>
      </c>
      <c r="I31" s="379">
        <v>37</v>
      </c>
      <c r="J31" s="689">
        <v>1.2758620689655173</v>
      </c>
      <c r="K31" s="482"/>
      <c r="L31" s="483"/>
      <c r="M31" s="375">
        <v>277644.85000000003</v>
      </c>
      <c r="N31" s="482"/>
      <c r="O31" s="483"/>
      <c r="P31" s="379">
        <v>233573.69</v>
      </c>
      <c r="Q31" s="689">
        <v>0.84126786432379341</v>
      </c>
      <c r="R31" s="472">
        <v>6312.8024324324324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81</v>
      </c>
      <c r="E32" s="754">
        <v>0</v>
      </c>
      <c r="F32" s="375">
        <v>81</v>
      </c>
      <c r="G32" s="374">
        <v>88</v>
      </c>
      <c r="H32" s="754">
        <v>3</v>
      </c>
      <c r="I32" s="379">
        <v>85</v>
      </c>
      <c r="J32" s="689">
        <v>1.0493827160493827</v>
      </c>
      <c r="K32" s="482"/>
      <c r="L32" s="483"/>
      <c r="M32" s="375">
        <v>335311.38</v>
      </c>
      <c r="N32" s="482"/>
      <c r="O32" s="483"/>
      <c r="P32" s="379">
        <v>289018.14</v>
      </c>
      <c r="Q32" s="689">
        <v>0.8619395500385344</v>
      </c>
      <c r="R32" s="472">
        <v>3400.2134117647061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236</v>
      </c>
      <c r="E33" s="754">
        <v>2</v>
      </c>
      <c r="F33" s="375">
        <v>234</v>
      </c>
      <c r="G33" s="374">
        <v>238</v>
      </c>
      <c r="H33" s="754">
        <v>0</v>
      </c>
      <c r="I33" s="379">
        <v>238</v>
      </c>
      <c r="J33" s="689">
        <v>1.017094017094017</v>
      </c>
      <c r="K33" s="460"/>
      <c r="L33" s="461"/>
      <c r="M33" s="375">
        <v>212699.21</v>
      </c>
      <c r="N33" s="460"/>
      <c r="O33" s="461"/>
      <c r="P33" s="379">
        <v>292799.56</v>
      </c>
      <c r="Q33" s="689">
        <v>1.3765897861115706</v>
      </c>
      <c r="R33" s="472">
        <v>1230.2502521008403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121</v>
      </c>
      <c r="E34" s="754">
        <v>15</v>
      </c>
      <c r="F34" s="375">
        <v>106</v>
      </c>
      <c r="G34" s="374">
        <v>147</v>
      </c>
      <c r="H34" s="754">
        <v>15</v>
      </c>
      <c r="I34" s="379">
        <v>132</v>
      </c>
      <c r="J34" s="689">
        <v>1.2452830188679245</v>
      </c>
      <c r="K34" s="460"/>
      <c r="L34" s="461"/>
      <c r="M34" s="375">
        <v>571195.43999999994</v>
      </c>
      <c r="N34" s="460"/>
      <c r="O34" s="461"/>
      <c r="P34" s="379">
        <v>815489.27</v>
      </c>
      <c r="Q34" s="689">
        <v>1.4276886909321267</v>
      </c>
      <c r="R34" s="472">
        <v>6177.9490151515156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734</v>
      </c>
      <c r="E35" s="374">
        <v>38</v>
      </c>
      <c r="F35" s="393">
        <v>696</v>
      </c>
      <c r="G35" s="374">
        <v>802</v>
      </c>
      <c r="H35" s="374">
        <v>44</v>
      </c>
      <c r="I35" s="394">
        <v>758</v>
      </c>
      <c r="J35" s="688">
        <v>1.0890804597701149</v>
      </c>
      <c r="K35" s="417"/>
      <c r="L35" s="462"/>
      <c r="M35" s="386">
        <v>3776561.5599999996</v>
      </c>
      <c r="N35" s="417"/>
      <c r="O35" s="462"/>
      <c r="P35" s="389">
        <v>3854566.43</v>
      </c>
      <c r="Q35" s="688">
        <v>1.0206549976111075</v>
      </c>
      <c r="R35" s="478">
        <v>5085.1799868073876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3" t="s">
        <v>318</v>
      </c>
      <c r="C37" s="1023"/>
      <c r="D37" s="374">
        <v>6200</v>
      </c>
      <c r="E37" s="384">
        <v>697</v>
      </c>
      <c r="F37" s="455">
        <v>5503</v>
      </c>
      <c r="G37" s="374">
        <v>7468</v>
      </c>
      <c r="H37" s="384">
        <v>837</v>
      </c>
      <c r="I37" s="388">
        <v>6631</v>
      </c>
      <c r="J37" s="449">
        <v>1.204979102307832</v>
      </c>
      <c r="K37" s="377">
        <v>13178092.368499998</v>
      </c>
      <c r="L37" s="453">
        <v>-64016.22</v>
      </c>
      <c r="M37" s="386">
        <v>13114076.148499999</v>
      </c>
      <c r="N37" s="377">
        <v>13581019.285399999</v>
      </c>
      <c r="O37" s="453">
        <v>-182559.37</v>
      </c>
      <c r="P37" s="389">
        <v>13398459.915399998</v>
      </c>
      <c r="Q37" s="449">
        <v>1.0216853832233181</v>
      </c>
      <c r="R37" s="478">
        <v>2020.5790854169807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325" t="s">
        <v>345</v>
      </c>
      <c r="K41" s="1026" t="s">
        <v>220</v>
      </c>
      <c r="L41" s="1238"/>
      <c r="M41" s="1238"/>
      <c r="N41" s="1238"/>
      <c r="O41" s="1238"/>
      <c r="P41" s="1027"/>
      <c r="Q41" s="1018" t="s">
        <v>345</v>
      </c>
      <c r="R41" s="1098" t="s">
        <v>315</v>
      </c>
    </row>
    <row r="42" spans="1:18" s="266" customFormat="1" ht="19.149999999999999" customHeight="1" x14ac:dyDescent="0.25">
      <c r="A42" s="275"/>
      <c r="B42" s="1227"/>
      <c r="C42" s="1009"/>
      <c r="D42" s="1054" t="s">
        <v>346</v>
      </c>
      <c r="E42" s="1321"/>
      <c r="F42" s="1055"/>
      <c r="G42" s="1321" t="s">
        <v>347</v>
      </c>
      <c r="H42" s="1321"/>
      <c r="I42" s="1055"/>
      <c r="J42" s="1325"/>
      <c r="K42" s="1054" t="s">
        <v>346</v>
      </c>
      <c r="L42" s="1321"/>
      <c r="M42" s="1055"/>
      <c r="N42" s="1321" t="s">
        <v>347</v>
      </c>
      <c r="O42" s="1321"/>
      <c r="P42" s="1055"/>
      <c r="Q42" s="1018"/>
      <c r="R42" s="1018"/>
    </row>
    <row r="43" spans="1:18" s="266" customFormat="1" ht="19.149999999999999" customHeight="1" x14ac:dyDescent="0.25">
      <c r="A43" s="275"/>
      <c r="B43" s="1228"/>
      <c r="C43" s="1010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1198"/>
      <c r="K43" s="372" t="s">
        <v>285</v>
      </c>
      <c r="L43" s="705" t="s">
        <v>215</v>
      </c>
      <c r="M43" s="372" t="s">
        <v>221</v>
      </c>
      <c r="N43" s="372" t="s">
        <v>286</v>
      </c>
      <c r="O43" s="705" t="s">
        <v>215</v>
      </c>
      <c r="P43" s="372" t="s">
        <v>221</v>
      </c>
      <c r="Q43" s="1019"/>
      <c r="R43" s="101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66</v>
      </c>
      <c r="E45" s="754">
        <v>15</v>
      </c>
      <c r="F45" s="375">
        <v>51</v>
      </c>
      <c r="G45" s="374">
        <v>126</v>
      </c>
      <c r="H45" s="754">
        <v>40</v>
      </c>
      <c r="I45" s="379">
        <v>86</v>
      </c>
      <c r="J45" s="689">
        <v>1.6862745098039216</v>
      </c>
      <c r="K45" s="376">
        <v>88295.219999999987</v>
      </c>
      <c r="L45" s="450">
        <v>0</v>
      </c>
      <c r="M45" s="377">
        <v>88295.219999999987</v>
      </c>
      <c r="N45" s="690">
        <v>203878.61</v>
      </c>
      <c r="O45" s="450">
        <v>0</v>
      </c>
      <c r="P45" s="380">
        <v>203878.61</v>
      </c>
      <c r="Q45" s="689">
        <v>2.309056028174572</v>
      </c>
      <c r="R45" s="472">
        <v>2370.6815116279067</v>
      </c>
    </row>
    <row r="46" spans="1:18" s="266" customFormat="1" ht="16.899999999999999" customHeight="1" x14ac:dyDescent="0.25">
      <c r="A46" s="275"/>
      <c r="B46" s="288" t="s">
        <v>55</v>
      </c>
      <c r="C46" s="999" t="s">
        <v>341</v>
      </c>
      <c r="D46" s="374">
        <v>40</v>
      </c>
      <c r="E46" s="754">
        <v>12</v>
      </c>
      <c r="F46" s="375">
        <v>28</v>
      </c>
      <c r="G46" s="374">
        <v>70</v>
      </c>
      <c r="H46" s="754">
        <v>28</v>
      </c>
      <c r="I46" s="379">
        <v>42</v>
      </c>
      <c r="J46" s="689">
        <v>1.5</v>
      </c>
      <c r="K46" s="376">
        <v>37834.39</v>
      </c>
      <c r="L46" s="450">
        <v>0</v>
      </c>
      <c r="M46" s="377">
        <v>37834.39</v>
      </c>
      <c r="N46" s="690">
        <v>77284.384199999986</v>
      </c>
      <c r="O46" s="450">
        <v>0</v>
      </c>
      <c r="P46" s="380">
        <v>77284.384199999986</v>
      </c>
      <c r="Q46" s="689">
        <v>2.0427020020674309</v>
      </c>
      <c r="R46" s="472">
        <v>1840.1043857142854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4</v>
      </c>
      <c r="E47" s="754">
        <v>0</v>
      </c>
      <c r="F47" s="375">
        <v>4</v>
      </c>
      <c r="G47" s="374">
        <v>8</v>
      </c>
      <c r="H47" s="754">
        <v>2</v>
      </c>
      <c r="I47" s="379">
        <v>6</v>
      </c>
      <c r="J47" s="689">
        <v>1.5</v>
      </c>
      <c r="K47" s="376">
        <v>4212.1099999999997</v>
      </c>
      <c r="L47" s="450">
        <v>0</v>
      </c>
      <c r="M47" s="377">
        <v>4212.1099999999997</v>
      </c>
      <c r="N47" s="690">
        <v>8595</v>
      </c>
      <c r="O47" s="450">
        <v>0</v>
      </c>
      <c r="P47" s="380">
        <v>8595</v>
      </c>
      <c r="Q47" s="689">
        <v>2.0405450000118708</v>
      </c>
      <c r="R47" s="472">
        <v>1432.5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0</v>
      </c>
      <c r="H48" s="754">
        <v>0</v>
      </c>
      <c r="I48" s="379">
        <v>0</v>
      </c>
      <c r="J48" s="689" t="s">
        <v>348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348</v>
      </c>
      <c r="R48" s="472" t="s">
        <v>348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23</v>
      </c>
      <c r="E49" s="754">
        <v>1</v>
      </c>
      <c r="F49" s="375">
        <v>22</v>
      </c>
      <c r="G49" s="374">
        <v>38</v>
      </c>
      <c r="H49" s="754">
        <v>4</v>
      </c>
      <c r="I49" s="379">
        <v>34</v>
      </c>
      <c r="J49" s="689">
        <v>1.5454545454545454</v>
      </c>
      <c r="K49" s="376">
        <v>32078.720000000001</v>
      </c>
      <c r="L49" s="450">
        <v>0</v>
      </c>
      <c r="M49" s="377">
        <v>32078.720000000001</v>
      </c>
      <c r="N49" s="690">
        <v>56349.520000000004</v>
      </c>
      <c r="O49" s="450">
        <v>0</v>
      </c>
      <c r="P49" s="380">
        <v>56349.520000000004</v>
      </c>
      <c r="Q49" s="689">
        <v>1.7566012608981905</v>
      </c>
      <c r="R49" s="472">
        <v>1657.3388235294119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112</v>
      </c>
      <c r="E50" s="754">
        <v>18</v>
      </c>
      <c r="F50" s="375">
        <v>94</v>
      </c>
      <c r="G50" s="374">
        <v>87</v>
      </c>
      <c r="H50" s="754">
        <v>12</v>
      </c>
      <c r="I50" s="379">
        <v>75</v>
      </c>
      <c r="J50" s="689">
        <v>0.7978723404255319</v>
      </c>
      <c r="K50" s="376">
        <v>185057.4</v>
      </c>
      <c r="L50" s="450">
        <v>0</v>
      </c>
      <c r="M50" s="377">
        <v>185057.4</v>
      </c>
      <c r="N50" s="690">
        <v>135525.92360000001</v>
      </c>
      <c r="O50" s="450">
        <v>0</v>
      </c>
      <c r="P50" s="380">
        <v>135525.92360000001</v>
      </c>
      <c r="Q50" s="689">
        <v>0.73234533501497379</v>
      </c>
      <c r="R50" s="472">
        <v>1807.0123146666667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0</v>
      </c>
      <c r="H51" s="754">
        <v>0</v>
      </c>
      <c r="I51" s="379">
        <v>0</v>
      </c>
      <c r="J51" s="689" t="s">
        <v>348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348</v>
      </c>
      <c r="R51" s="472" t="s">
        <v>348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6</v>
      </c>
      <c r="E52" s="754">
        <v>2</v>
      </c>
      <c r="F52" s="375">
        <v>4</v>
      </c>
      <c r="G52" s="374">
        <v>17</v>
      </c>
      <c r="H52" s="754">
        <v>2</v>
      </c>
      <c r="I52" s="379">
        <v>15</v>
      </c>
      <c r="J52" s="689">
        <v>3.75</v>
      </c>
      <c r="K52" s="376">
        <v>4277.49</v>
      </c>
      <c r="L52" s="450">
        <v>0</v>
      </c>
      <c r="M52" s="377">
        <v>4277.49</v>
      </c>
      <c r="N52" s="690">
        <v>7589.6</v>
      </c>
      <c r="O52" s="450">
        <v>0</v>
      </c>
      <c r="P52" s="380">
        <v>7589.6</v>
      </c>
      <c r="Q52" s="689">
        <v>1.7743115705705919</v>
      </c>
      <c r="R52" s="472">
        <v>505.97333333333336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53</v>
      </c>
      <c r="E53" s="754">
        <v>2</v>
      </c>
      <c r="F53" s="375">
        <v>51</v>
      </c>
      <c r="G53" s="374">
        <v>35</v>
      </c>
      <c r="H53" s="754">
        <v>12</v>
      </c>
      <c r="I53" s="379">
        <v>23</v>
      </c>
      <c r="J53" s="689">
        <v>0.45098039215686275</v>
      </c>
      <c r="K53" s="376">
        <v>36741.979999999996</v>
      </c>
      <c r="L53" s="450">
        <v>0</v>
      </c>
      <c r="M53" s="377">
        <v>36741.979999999996</v>
      </c>
      <c r="N53" s="690">
        <v>75672.679999999993</v>
      </c>
      <c r="O53" s="450">
        <v>0</v>
      </c>
      <c r="P53" s="380">
        <v>75672.679999999993</v>
      </c>
      <c r="Q53" s="689">
        <v>2.0595700068423097</v>
      </c>
      <c r="R53" s="472">
        <v>3290.1165217391303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348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348</v>
      </c>
      <c r="R54" s="472" t="s">
        <v>348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122</v>
      </c>
      <c r="E55" s="754">
        <v>19</v>
      </c>
      <c r="F55" s="375">
        <v>103</v>
      </c>
      <c r="G55" s="374">
        <v>173</v>
      </c>
      <c r="H55" s="754">
        <v>27</v>
      </c>
      <c r="I55" s="379">
        <v>146</v>
      </c>
      <c r="J55" s="689">
        <v>1.4174757281553398</v>
      </c>
      <c r="K55" s="376">
        <v>94678.77</v>
      </c>
      <c r="L55" s="450">
        <v>0</v>
      </c>
      <c r="M55" s="377">
        <v>94678.77</v>
      </c>
      <c r="N55" s="690">
        <v>178828.28</v>
      </c>
      <c r="O55" s="450">
        <v>0</v>
      </c>
      <c r="P55" s="380">
        <v>178828.28</v>
      </c>
      <c r="Q55" s="689">
        <v>1.8887896410145588</v>
      </c>
      <c r="R55" s="472">
        <v>1224.8512328767124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5</v>
      </c>
      <c r="E56" s="754">
        <v>1</v>
      </c>
      <c r="F56" s="375">
        <v>4</v>
      </c>
      <c r="G56" s="374">
        <v>9</v>
      </c>
      <c r="H56" s="754">
        <v>2</v>
      </c>
      <c r="I56" s="379">
        <v>7</v>
      </c>
      <c r="J56" s="689">
        <v>1.75</v>
      </c>
      <c r="K56" s="376">
        <v>2922.24</v>
      </c>
      <c r="L56" s="450">
        <v>0</v>
      </c>
      <c r="M56" s="377">
        <v>2922.24</v>
      </c>
      <c r="N56" s="690">
        <v>8133.66</v>
      </c>
      <c r="O56" s="450">
        <v>0</v>
      </c>
      <c r="P56" s="380">
        <v>8133.66</v>
      </c>
      <c r="Q56" s="689">
        <v>2.7833648160315376</v>
      </c>
      <c r="R56" s="472">
        <v>1161.9514285714286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39</v>
      </c>
      <c r="E57" s="754">
        <v>3</v>
      </c>
      <c r="F57" s="375">
        <v>36</v>
      </c>
      <c r="G57" s="374">
        <v>0</v>
      </c>
      <c r="H57" s="754">
        <v>0</v>
      </c>
      <c r="I57" s="379">
        <v>0</v>
      </c>
      <c r="J57" s="689">
        <v>0</v>
      </c>
      <c r="K57" s="376">
        <v>101978.67</v>
      </c>
      <c r="L57" s="450">
        <v>0</v>
      </c>
      <c r="M57" s="377">
        <v>101978.67</v>
      </c>
      <c r="N57" s="690">
        <v>0</v>
      </c>
      <c r="O57" s="450">
        <v>0</v>
      </c>
      <c r="P57" s="380">
        <v>0</v>
      </c>
      <c r="Q57" s="689">
        <v>0</v>
      </c>
      <c r="R57" s="472" t="s">
        <v>348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470</v>
      </c>
      <c r="E58" s="384">
        <v>73</v>
      </c>
      <c r="F58" s="385">
        <v>397</v>
      </c>
      <c r="G58" s="374">
        <v>563</v>
      </c>
      <c r="H58" s="384">
        <v>129</v>
      </c>
      <c r="I58" s="388">
        <v>434</v>
      </c>
      <c r="J58" s="688">
        <v>1.093198992443325</v>
      </c>
      <c r="K58" s="377">
        <v>588076.99</v>
      </c>
      <c r="L58" s="453">
        <v>0</v>
      </c>
      <c r="M58" s="386">
        <v>588076.99</v>
      </c>
      <c r="N58" s="377">
        <v>751857.65780000004</v>
      </c>
      <c r="O58" s="453">
        <v>0</v>
      </c>
      <c r="P58" s="389">
        <v>751857.65780000004</v>
      </c>
      <c r="Q58" s="688">
        <v>1.2785020849055837</v>
      </c>
      <c r="R58" s="478">
        <v>1732.3909165898619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9" t="s">
        <v>341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348</v>
      </c>
      <c r="K60" s="480"/>
      <c r="L60" s="481"/>
      <c r="M60" s="375">
        <v>0</v>
      </c>
      <c r="N60" s="480"/>
      <c r="O60" s="481"/>
      <c r="P60" s="379">
        <v>0</v>
      </c>
      <c r="Q60" s="689" t="s">
        <v>348</v>
      </c>
      <c r="R60" s="472" t="s">
        <v>348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3</v>
      </c>
      <c r="E61" s="754">
        <v>0</v>
      </c>
      <c r="F61" s="375">
        <v>3</v>
      </c>
      <c r="G61" s="374">
        <v>0</v>
      </c>
      <c r="H61" s="754">
        <v>0</v>
      </c>
      <c r="I61" s="379">
        <v>0</v>
      </c>
      <c r="J61" s="689">
        <v>0</v>
      </c>
      <c r="K61" s="482"/>
      <c r="L61" s="484"/>
      <c r="M61" s="375">
        <v>8862.85</v>
      </c>
      <c r="N61" s="482"/>
      <c r="O61" s="483"/>
      <c r="P61" s="379">
        <v>0</v>
      </c>
      <c r="Q61" s="689">
        <v>0</v>
      </c>
      <c r="R61" s="472" t="s">
        <v>348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348</v>
      </c>
      <c r="K62" s="482"/>
      <c r="L62" s="484"/>
      <c r="M62" s="375">
        <v>0</v>
      </c>
      <c r="N62" s="482"/>
      <c r="O62" s="483"/>
      <c r="P62" s="379">
        <v>0</v>
      </c>
      <c r="Q62" s="689" t="s">
        <v>348</v>
      </c>
      <c r="R62" s="472" t="s">
        <v>348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18</v>
      </c>
      <c r="E63" s="754">
        <v>3</v>
      </c>
      <c r="F63" s="375">
        <v>15</v>
      </c>
      <c r="G63" s="374">
        <v>24</v>
      </c>
      <c r="H63" s="754">
        <v>7</v>
      </c>
      <c r="I63" s="379">
        <v>17</v>
      </c>
      <c r="J63" s="689">
        <v>1.1333333333333333</v>
      </c>
      <c r="K63" s="482"/>
      <c r="L63" s="483"/>
      <c r="M63" s="375">
        <v>67863.240000000005</v>
      </c>
      <c r="N63" s="482"/>
      <c r="O63" s="483"/>
      <c r="P63" s="379">
        <v>48706.58</v>
      </c>
      <c r="Q63" s="689">
        <v>0.71771669021402451</v>
      </c>
      <c r="R63" s="472">
        <v>2865.0929411764705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348</v>
      </c>
      <c r="K64" s="482"/>
      <c r="L64" s="483"/>
      <c r="M64" s="375">
        <v>0</v>
      </c>
      <c r="N64" s="482"/>
      <c r="O64" s="483"/>
      <c r="P64" s="379">
        <v>0</v>
      </c>
      <c r="Q64" s="689" t="s">
        <v>348</v>
      </c>
      <c r="R64" s="472" t="s">
        <v>348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0</v>
      </c>
      <c r="E65" s="754">
        <v>0</v>
      </c>
      <c r="F65" s="375">
        <v>0</v>
      </c>
      <c r="G65" s="374">
        <v>2</v>
      </c>
      <c r="H65" s="754">
        <v>0</v>
      </c>
      <c r="I65" s="379">
        <v>2</v>
      </c>
      <c r="J65" s="689" t="s">
        <v>348</v>
      </c>
      <c r="K65" s="460"/>
      <c r="L65" s="461"/>
      <c r="M65" s="375">
        <v>0</v>
      </c>
      <c r="N65" s="460"/>
      <c r="O65" s="461"/>
      <c r="P65" s="379">
        <v>7302.01</v>
      </c>
      <c r="Q65" s="689" t="s">
        <v>348</v>
      </c>
      <c r="R65" s="472">
        <v>3651.0050000000001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35</v>
      </c>
      <c r="E66" s="754">
        <v>5</v>
      </c>
      <c r="F66" s="375">
        <v>30</v>
      </c>
      <c r="G66" s="374">
        <v>31</v>
      </c>
      <c r="H66" s="754">
        <v>8</v>
      </c>
      <c r="I66" s="379">
        <v>23</v>
      </c>
      <c r="J66" s="689">
        <v>0.76666666666666672</v>
      </c>
      <c r="K66" s="460"/>
      <c r="L66" s="461"/>
      <c r="M66" s="375">
        <v>76281.289999999994</v>
      </c>
      <c r="N66" s="460"/>
      <c r="O66" s="461"/>
      <c r="P66" s="379">
        <v>65657.05</v>
      </c>
      <c r="Q66" s="689">
        <v>0.86072285877703447</v>
      </c>
      <c r="R66" s="472">
        <v>2854.6543478260869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56</v>
      </c>
      <c r="E67" s="374">
        <v>8</v>
      </c>
      <c r="F67" s="393">
        <v>48</v>
      </c>
      <c r="G67" s="374">
        <v>57</v>
      </c>
      <c r="H67" s="374">
        <v>15</v>
      </c>
      <c r="I67" s="394">
        <v>42</v>
      </c>
      <c r="J67" s="688">
        <v>0.875</v>
      </c>
      <c r="K67" s="417"/>
      <c r="L67" s="462"/>
      <c r="M67" s="386">
        <v>153007.38</v>
      </c>
      <c r="N67" s="417"/>
      <c r="O67" s="462"/>
      <c r="P67" s="389">
        <v>121665.64000000001</v>
      </c>
      <c r="Q67" s="688">
        <v>0.79516190656947405</v>
      </c>
      <c r="R67" s="478">
        <v>2896.8009523809528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3" t="s">
        <v>318</v>
      </c>
      <c r="C69" s="1023"/>
      <c r="D69" s="374">
        <v>526</v>
      </c>
      <c r="E69" s="384">
        <v>81</v>
      </c>
      <c r="F69" s="455">
        <v>445</v>
      </c>
      <c r="G69" s="374">
        <v>620</v>
      </c>
      <c r="H69" s="384">
        <v>144</v>
      </c>
      <c r="I69" s="388">
        <v>476</v>
      </c>
      <c r="J69" s="449">
        <v>1.0696629213483146</v>
      </c>
      <c r="K69" s="377">
        <v>741084.37</v>
      </c>
      <c r="L69" s="453">
        <v>0</v>
      </c>
      <c r="M69" s="386">
        <v>741084.37</v>
      </c>
      <c r="N69" s="377">
        <v>873523.29780000006</v>
      </c>
      <c r="O69" s="453">
        <v>0</v>
      </c>
      <c r="P69" s="389">
        <v>873523.29780000006</v>
      </c>
      <c r="Q69" s="449">
        <v>1.1787096492130849</v>
      </c>
      <c r="R69" s="478">
        <v>1835.1329785714288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7" t="s">
        <v>287</v>
      </c>
      <c r="C76" s="1327"/>
      <c r="D76" s="1327"/>
      <c r="E76" s="1327"/>
      <c r="F76" s="1327"/>
      <c r="G76" s="1327"/>
      <c r="H76" s="1327"/>
      <c r="I76" s="1327"/>
      <c r="J76" s="1327"/>
      <c r="K76" s="1327"/>
      <c r="L76" s="1327"/>
      <c r="M76" s="1327"/>
      <c r="N76" s="1327"/>
      <c r="O76" s="1327"/>
      <c r="P76" s="1327"/>
      <c r="Q76" s="1327"/>
      <c r="R76" s="321"/>
    </row>
    <row r="77" spans="1:21" s="266" customFormat="1" ht="16.149999999999999" customHeight="1" x14ac:dyDescent="0.25">
      <c r="A77" s="275"/>
      <c r="B77" s="1226" t="s">
        <v>84</v>
      </c>
      <c r="C77" s="1008" t="s">
        <v>211</v>
      </c>
      <c r="D77" s="1011" t="s">
        <v>81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6"/>
      <c r="S77" s="465"/>
      <c r="T77" s="465"/>
      <c r="U77" s="466"/>
    </row>
    <row r="78" spans="1:21" s="266" customFormat="1" ht="15" customHeight="1" x14ac:dyDescent="0.25">
      <c r="A78" s="275"/>
      <c r="B78" s="1227"/>
      <c r="C78" s="1009"/>
      <c r="D78" s="1026" t="s">
        <v>197</v>
      </c>
      <c r="E78" s="1238"/>
      <c r="F78" s="1238"/>
      <c r="G78" s="1238"/>
      <c r="H78" s="1238"/>
      <c r="I78" s="1027"/>
      <c r="J78" s="1325" t="s">
        <v>345</v>
      </c>
      <c r="K78" s="1026" t="s">
        <v>220</v>
      </c>
      <c r="L78" s="1238"/>
      <c r="M78" s="1238"/>
      <c r="N78" s="1238"/>
      <c r="O78" s="1238"/>
      <c r="P78" s="1027"/>
      <c r="Q78" s="1018" t="s">
        <v>345</v>
      </c>
      <c r="R78" s="1098" t="s">
        <v>315</v>
      </c>
    </row>
    <row r="79" spans="1:21" s="266" customFormat="1" ht="19.149999999999999" customHeight="1" x14ac:dyDescent="0.25">
      <c r="A79" s="275"/>
      <c r="B79" s="1227"/>
      <c r="C79" s="1009"/>
      <c r="D79" s="1054" t="s">
        <v>346</v>
      </c>
      <c r="E79" s="1321"/>
      <c r="F79" s="1055"/>
      <c r="G79" s="1321" t="s">
        <v>347</v>
      </c>
      <c r="H79" s="1321"/>
      <c r="I79" s="1055"/>
      <c r="J79" s="1325"/>
      <c r="K79" s="1054" t="s">
        <v>346</v>
      </c>
      <c r="L79" s="1321"/>
      <c r="M79" s="1055"/>
      <c r="N79" s="1321" t="s">
        <v>347</v>
      </c>
      <c r="O79" s="1321"/>
      <c r="P79" s="1055"/>
      <c r="Q79" s="1018"/>
      <c r="R79" s="1018"/>
    </row>
    <row r="80" spans="1:21" s="266" customFormat="1" ht="19.149999999999999" customHeight="1" x14ac:dyDescent="0.25">
      <c r="A80" s="275"/>
      <c r="B80" s="1228"/>
      <c r="C80" s="1010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1198"/>
      <c r="K80" s="372" t="s">
        <v>285</v>
      </c>
      <c r="L80" s="705" t="s">
        <v>215</v>
      </c>
      <c r="M80" s="372" t="s">
        <v>221</v>
      </c>
      <c r="N80" s="372" t="s">
        <v>286</v>
      </c>
      <c r="O80" s="705" t="s">
        <v>215</v>
      </c>
      <c r="P80" s="372" t="s">
        <v>221</v>
      </c>
      <c r="Q80" s="1019"/>
      <c r="R80" s="101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22</v>
      </c>
      <c r="E82" s="754">
        <v>1</v>
      </c>
      <c r="F82" s="375">
        <v>21</v>
      </c>
      <c r="G82" s="374">
        <v>29</v>
      </c>
      <c r="H82" s="754">
        <v>3</v>
      </c>
      <c r="I82" s="379">
        <v>26</v>
      </c>
      <c r="J82" s="689">
        <v>1.2380952380952381</v>
      </c>
      <c r="K82" s="754">
        <v>40283.089999999997</v>
      </c>
      <c r="L82" s="450">
        <v>0</v>
      </c>
      <c r="M82" s="377">
        <v>40283.089999999997</v>
      </c>
      <c r="N82" s="754">
        <v>53361.18</v>
      </c>
      <c r="O82" s="450">
        <v>0</v>
      </c>
      <c r="P82" s="380">
        <v>53361.18</v>
      </c>
      <c r="Q82" s="689">
        <v>1.3246545883148488</v>
      </c>
      <c r="R82" s="472">
        <v>2052.353076923077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43</v>
      </c>
      <c r="E83" s="754">
        <v>2</v>
      </c>
      <c r="F83" s="375">
        <v>41</v>
      </c>
      <c r="G83" s="374">
        <v>55</v>
      </c>
      <c r="H83" s="754">
        <v>3</v>
      </c>
      <c r="I83" s="379">
        <v>52</v>
      </c>
      <c r="J83" s="689">
        <v>1.2682926829268293</v>
      </c>
      <c r="K83" s="754">
        <v>55653.01</v>
      </c>
      <c r="L83" s="450">
        <v>0</v>
      </c>
      <c r="M83" s="377">
        <v>55653.01</v>
      </c>
      <c r="N83" s="754">
        <v>64675.16</v>
      </c>
      <c r="O83" s="450">
        <v>0</v>
      </c>
      <c r="P83" s="380">
        <v>64675.16</v>
      </c>
      <c r="Q83" s="689">
        <v>1.1621143222981112</v>
      </c>
      <c r="R83" s="472">
        <v>1243.7530769230771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61</v>
      </c>
      <c r="E84" s="754">
        <v>6</v>
      </c>
      <c r="F84" s="375">
        <v>55</v>
      </c>
      <c r="G84" s="374">
        <v>58</v>
      </c>
      <c r="H84" s="754">
        <v>7</v>
      </c>
      <c r="I84" s="379">
        <v>51</v>
      </c>
      <c r="J84" s="689">
        <v>0.92727272727272725</v>
      </c>
      <c r="K84" s="754">
        <v>158442.35999999999</v>
      </c>
      <c r="L84" s="450">
        <v>0</v>
      </c>
      <c r="M84" s="377">
        <v>158442.35999999999</v>
      </c>
      <c r="N84" s="754">
        <v>186230.23</v>
      </c>
      <c r="O84" s="450">
        <v>0</v>
      </c>
      <c r="P84" s="380">
        <v>186230.23</v>
      </c>
      <c r="Q84" s="689">
        <v>1.1753815709384789</v>
      </c>
      <c r="R84" s="472">
        <v>3651.5731372549021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78</v>
      </c>
      <c r="E85" s="754">
        <v>6</v>
      </c>
      <c r="F85" s="375">
        <v>72</v>
      </c>
      <c r="G85" s="374">
        <v>73</v>
      </c>
      <c r="H85" s="754">
        <v>2</v>
      </c>
      <c r="I85" s="379">
        <v>71</v>
      </c>
      <c r="J85" s="689">
        <v>0.98611111111111116</v>
      </c>
      <c r="K85" s="754">
        <v>160413.28999999998</v>
      </c>
      <c r="L85" s="450">
        <v>0</v>
      </c>
      <c r="M85" s="377">
        <v>160413.28999999998</v>
      </c>
      <c r="N85" s="754">
        <v>133481.91</v>
      </c>
      <c r="O85" s="450">
        <v>0</v>
      </c>
      <c r="P85" s="380">
        <v>133481.91</v>
      </c>
      <c r="Q85" s="689">
        <v>0.8321125388052325</v>
      </c>
      <c r="R85" s="472">
        <v>1880.0269014084508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51</v>
      </c>
      <c r="E86" s="754">
        <v>1</v>
      </c>
      <c r="F86" s="375">
        <v>50</v>
      </c>
      <c r="G86" s="374">
        <v>94</v>
      </c>
      <c r="H86" s="754">
        <v>1</v>
      </c>
      <c r="I86" s="379">
        <v>93</v>
      </c>
      <c r="J86" s="689">
        <v>1.86</v>
      </c>
      <c r="K86" s="754">
        <v>92031.48</v>
      </c>
      <c r="L86" s="450">
        <v>0</v>
      </c>
      <c r="M86" s="377">
        <v>92031.48</v>
      </c>
      <c r="N86" s="754">
        <v>175907.37</v>
      </c>
      <c r="O86" s="450">
        <v>0</v>
      </c>
      <c r="P86" s="380">
        <v>175907.37</v>
      </c>
      <c r="Q86" s="689">
        <v>1.9113826051694485</v>
      </c>
      <c r="R86" s="472">
        <v>1891.4770967741936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25</v>
      </c>
      <c r="E87" s="754">
        <v>4</v>
      </c>
      <c r="F87" s="375">
        <v>21</v>
      </c>
      <c r="G87" s="374">
        <v>34</v>
      </c>
      <c r="H87" s="754">
        <v>4</v>
      </c>
      <c r="I87" s="379">
        <v>30</v>
      </c>
      <c r="J87" s="689">
        <v>1.4285714285714286</v>
      </c>
      <c r="K87" s="754">
        <v>35391.589999999997</v>
      </c>
      <c r="L87" s="450">
        <v>0</v>
      </c>
      <c r="M87" s="377">
        <v>35391.589999999997</v>
      </c>
      <c r="N87" s="754">
        <v>42259.86</v>
      </c>
      <c r="O87" s="450">
        <v>0</v>
      </c>
      <c r="P87" s="380">
        <v>42259.86</v>
      </c>
      <c r="Q87" s="689">
        <v>1.194065030703622</v>
      </c>
      <c r="R87" s="472">
        <v>1408.662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91</v>
      </c>
      <c r="E88" s="754">
        <v>15</v>
      </c>
      <c r="F88" s="375">
        <v>76</v>
      </c>
      <c r="G88" s="374">
        <v>155</v>
      </c>
      <c r="H88" s="754">
        <v>14</v>
      </c>
      <c r="I88" s="379">
        <v>141</v>
      </c>
      <c r="J88" s="689">
        <v>1.8552631578947369</v>
      </c>
      <c r="K88" s="754">
        <v>164276.56</v>
      </c>
      <c r="L88" s="450">
        <v>0</v>
      </c>
      <c r="M88" s="377">
        <v>164276.56</v>
      </c>
      <c r="N88" s="754">
        <v>284101.37</v>
      </c>
      <c r="O88" s="450">
        <v>0</v>
      </c>
      <c r="P88" s="380">
        <v>284101.37</v>
      </c>
      <c r="Q88" s="689">
        <v>1.7294090526366026</v>
      </c>
      <c r="R88" s="472">
        <v>2014.9033333333332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371</v>
      </c>
      <c r="E89" s="384">
        <v>35</v>
      </c>
      <c r="F89" s="385">
        <v>336</v>
      </c>
      <c r="G89" s="384">
        <v>498</v>
      </c>
      <c r="H89" s="384">
        <v>34</v>
      </c>
      <c r="I89" s="388">
        <v>464</v>
      </c>
      <c r="J89" s="688">
        <v>1.3809523809523809</v>
      </c>
      <c r="K89" s="377">
        <v>706491.37999999989</v>
      </c>
      <c r="L89" s="457">
        <v>0</v>
      </c>
      <c r="M89" s="408">
        <v>706491.37999999989</v>
      </c>
      <c r="N89" s="486">
        <v>940017.08</v>
      </c>
      <c r="O89" s="457">
        <v>0</v>
      </c>
      <c r="P89" s="454">
        <v>940017.08</v>
      </c>
      <c r="Q89" s="688">
        <v>1.3305428864539015</v>
      </c>
      <c r="R89" s="478">
        <v>2025.8988793103447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348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348</v>
      </c>
      <c r="R91" s="472" t="s">
        <v>348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348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348</v>
      </c>
      <c r="R92" s="472" t="s">
        <v>348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348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348</v>
      </c>
      <c r="R93" s="472" t="s">
        <v>348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348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348</v>
      </c>
      <c r="R94" s="472" t="s">
        <v>348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348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348</v>
      </c>
      <c r="R95" s="472" t="s">
        <v>348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348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348</v>
      </c>
      <c r="R96" s="472" t="s">
        <v>348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</v>
      </c>
      <c r="E97" s="754">
        <v>1</v>
      </c>
      <c r="F97" s="375">
        <v>0</v>
      </c>
      <c r="G97" s="374">
        <v>12</v>
      </c>
      <c r="H97" s="754">
        <v>0</v>
      </c>
      <c r="I97" s="379">
        <v>12</v>
      </c>
      <c r="J97" s="689" t="s">
        <v>348</v>
      </c>
      <c r="K97" s="754">
        <v>0</v>
      </c>
      <c r="L97" s="450">
        <v>0</v>
      </c>
      <c r="M97" s="377">
        <v>0</v>
      </c>
      <c r="N97" s="754">
        <v>16991.919999999998</v>
      </c>
      <c r="O97" s="450">
        <v>0</v>
      </c>
      <c r="P97" s="380">
        <v>16991.919999999998</v>
      </c>
      <c r="Q97" s="689" t="s">
        <v>348</v>
      </c>
      <c r="R97" s="472">
        <v>1415.9933333333331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1</v>
      </c>
      <c r="E98" s="384">
        <v>1</v>
      </c>
      <c r="F98" s="385">
        <v>0</v>
      </c>
      <c r="G98" s="384">
        <v>12</v>
      </c>
      <c r="H98" s="384">
        <v>0</v>
      </c>
      <c r="I98" s="388">
        <v>12</v>
      </c>
      <c r="J98" s="688" t="s">
        <v>348</v>
      </c>
      <c r="K98" s="377">
        <v>0</v>
      </c>
      <c r="L98" s="457">
        <v>0</v>
      </c>
      <c r="M98" s="408">
        <v>0</v>
      </c>
      <c r="N98" s="486">
        <v>16991.919999999998</v>
      </c>
      <c r="O98" s="457">
        <v>0</v>
      </c>
      <c r="P98" s="454">
        <v>16991.919999999998</v>
      </c>
      <c r="Q98" s="688" t="s">
        <v>348</v>
      </c>
      <c r="R98" s="478">
        <v>1415.9933333333331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3" t="s">
        <v>318</v>
      </c>
      <c r="C100" s="1023"/>
      <c r="D100" s="374">
        <v>372</v>
      </c>
      <c r="E100" s="384">
        <v>36</v>
      </c>
      <c r="F100" s="455">
        <v>336</v>
      </c>
      <c r="G100" s="374">
        <v>510</v>
      </c>
      <c r="H100" s="384">
        <v>34</v>
      </c>
      <c r="I100" s="388">
        <v>476</v>
      </c>
      <c r="J100" s="449">
        <v>1.4166666666666667</v>
      </c>
      <c r="K100" s="377">
        <v>706491.37999999989</v>
      </c>
      <c r="L100" s="453">
        <v>0</v>
      </c>
      <c r="M100" s="386">
        <v>706491.37999999989</v>
      </c>
      <c r="N100" s="377">
        <v>957009</v>
      </c>
      <c r="O100" s="453">
        <v>0</v>
      </c>
      <c r="P100" s="389">
        <v>957009</v>
      </c>
      <c r="Q100" s="449">
        <v>1.3545940220813453</v>
      </c>
      <c r="R100" s="478">
        <v>2010.5231092436975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288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308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26" t="s">
        <v>197</v>
      </c>
      <c r="E118" s="1238"/>
      <c r="F118" s="1238"/>
      <c r="G118" s="1238"/>
      <c r="H118" s="1238"/>
      <c r="I118" s="1027"/>
      <c r="J118" s="1325" t="s">
        <v>345</v>
      </c>
      <c r="K118" s="1026" t="s">
        <v>220</v>
      </c>
      <c r="L118" s="1238"/>
      <c r="M118" s="1238"/>
      <c r="N118" s="1238"/>
      <c r="O118" s="1238"/>
      <c r="P118" s="1027"/>
      <c r="Q118" s="1098" t="s">
        <v>345</v>
      </c>
      <c r="R118" s="1098" t="s">
        <v>315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346</v>
      </c>
      <c r="E119" s="1321"/>
      <c r="F119" s="1055"/>
      <c r="G119" s="1321" t="s">
        <v>347</v>
      </c>
      <c r="H119" s="1321"/>
      <c r="I119" s="1055"/>
      <c r="J119" s="1325"/>
      <c r="K119" s="1054" t="s">
        <v>346</v>
      </c>
      <c r="L119" s="1321"/>
      <c r="M119" s="1055"/>
      <c r="N119" s="1321" t="s">
        <v>347</v>
      </c>
      <c r="O119" s="1321"/>
      <c r="P119" s="1055"/>
      <c r="Q119" s="1018"/>
      <c r="R119" s="1018"/>
    </row>
    <row r="120" spans="1:18" s="266" customFormat="1" ht="19.149999999999999" customHeight="1" x14ac:dyDescent="0.25">
      <c r="A120" s="275"/>
      <c r="B120" s="1228"/>
      <c r="C120" s="1010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1198"/>
      <c r="K120" s="372" t="s">
        <v>285</v>
      </c>
      <c r="L120" s="705" t="s">
        <v>215</v>
      </c>
      <c r="M120" s="372" t="s">
        <v>221</v>
      </c>
      <c r="N120" s="372" t="s">
        <v>286</v>
      </c>
      <c r="O120" s="705" t="s">
        <v>215</v>
      </c>
      <c r="P120" s="372" t="s">
        <v>221</v>
      </c>
      <c r="Q120" s="1019"/>
      <c r="R120" s="101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413</v>
      </c>
      <c r="E122" s="374">
        <v>65</v>
      </c>
      <c r="F122" s="375">
        <v>348</v>
      </c>
      <c r="G122" s="374">
        <v>721</v>
      </c>
      <c r="H122" s="374">
        <v>138</v>
      </c>
      <c r="I122" s="379">
        <v>583</v>
      </c>
      <c r="J122" s="448">
        <v>1.6752873563218391</v>
      </c>
      <c r="K122" s="376">
        <v>576079.63</v>
      </c>
      <c r="L122" s="450">
        <v>0</v>
      </c>
      <c r="M122" s="377">
        <v>576079.63</v>
      </c>
      <c r="N122" s="376">
        <v>945231.82000000007</v>
      </c>
      <c r="O122" s="450">
        <v>-16316.449999999999</v>
      </c>
      <c r="P122" s="380">
        <v>928915.37000000011</v>
      </c>
      <c r="Q122" s="448">
        <v>1.6124773757405728</v>
      </c>
      <c r="R122" s="472">
        <v>1593.3368267581477</v>
      </c>
    </row>
    <row r="123" spans="1:18" s="266" customFormat="1" ht="18" customHeight="1" x14ac:dyDescent="0.25">
      <c r="A123" s="275"/>
      <c r="B123" s="439" t="s">
        <v>55</v>
      </c>
      <c r="C123" s="999" t="s">
        <v>341</v>
      </c>
      <c r="D123" s="374">
        <v>990</v>
      </c>
      <c r="E123" s="374">
        <v>173</v>
      </c>
      <c r="F123" s="375">
        <v>817</v>
      </c>
      <c r="G123" s="374">
        <v>1396</v>
      </c>
      <c r="H123" s="374">
        <v>188</v>
      </c>
      <c r="I123" s="379">
        <v>1208</v>
      </c>
      <c r="J123" s="448">
        <v>1.4785801713586291</v>
      </c>
      <c r="K123" s="376">
        <v>1592899.5801000004</v>
      </c>
      <c r="L123" s="450">
        <v>0</v>
      </c>
      <c r="M123" s="377">
        <v>1592899.5801000004</v>
      </c>
      <c r="N123" s="376">
        <v>1733412.6548000004</v>
      </c>
      <c r="O123" s="450">
        <v>0</v>
      </c>
      <c r="P123" s="380">
        <v>1733412.6548000004</v>
      </c>
      <c r="Q123" s="448">
        <v>1.0882121361920245</v>
      </c>
      <c r="R123" s="472">
        <v>1434.944250662252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181</v>
      </c>
      <c r="E124" s="374">
        <v>8</v>
      </c>
      <c r="F124" s="375">
        <v>173</v>
      </c>
      <c r="G124" s="374">
        <v>162</v>
      </c>
      <c r="H124" s="374">
        <v>19</v>
      </c>
      <c r="I124" s="379">
        <v>143</v>
      </c>
      <c r="J124" s="448">
        <v>0.82658959537572252</v>
      </c>
      <c r="K124" s="376">
        <v>332318.12999999995</v>
      </c>
      <c r="L124" s="450">
        <v>0</v>
      </c>
      <c r="M124" s="377">
        <v>332318.12999999995</v>
      </c>
      <c r="N124" s="376">
        <v>320196.46999999997</v>
      </c>
      <c r="O124" s="450">
        <v>0</v>
      </c>
      <c r="P124" s="380">
        <v>320196.46999999997</v>
      </c>
      <c r="Q124" s="448">
        <v>0.96352392811069332</v>
      </c>
      <c r="R124" s="472">
        <v>2239.1361538461538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42</v>
      </c>
      <c r="E125" s="374">
        <v>3</v>
      </c>
      <c r="F125" s="375">
        <v>39</v>
      </c>
      <c r="G125" s="374">
        <v>348</v>
      </c>
      <c r="H125" s="374">
        <v>43</v>
      </c>
      <c r="I125" s="379">
        <v>305</v>
      </c>
      <c r="J125" s="448">
        <v>0</v>
      </c>
      <c r="K125" s="376">
        <v>45152.15</v>
      </c>
      <c r="L125" s="450">
        <v>0</v>
      </c>
      <c r="M125" s="377">
        <v>45152.15</v>
      </c>
      <c r="N125" s="376">
        <v>345003.95</v>
      </c>
      <c r="O125" s="450">
        <v>0</v>
      </c>
      <c r="P125" s="380">
        <v>345003.95</v>
      </c>
      <c r="Q125" s="448">
        <v>0</v>
      </c>
      <c r="R125" s="472">
        <v>1131.1604918032788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538</v>
      </c>
      <c r="E126" s="374">
        <v>57</v>
      </c>
      <c r="F126" s="375">
        <v>481</v>
      </c>
      <c r="G126" s="374">
        <v>647</v>
      </c>
      <c r="H126" s="374">
        <v>49</v>
      </c>
      <c r="I126" s="379">
        <v>598</v>
      </c>
      <c r="J126" s="448">
        <v>1.2432432432432432</v>
      </c>
      <c r="K126" s="376">
        <v>2005473.92</v>
      </c>
      <c r="L126" s="450">
        <v>-33488.239999999998</v>
      </c>
      <c r="M126" s="377">
        <v>1971985.68</v>
      </c>
      <c r="N126" s="376">
        <v>2151415.21</v>
      </c>
      <c r="O126" s="450">
        <v>-124953.12</v>
      </c>
      <c r="P126" s="380">
        <v>2026462.0899999999</v>
      </c>
      <c r="Q126" s="448">
        <v>1.0276251549656283</v>
      </c>
      <c r="R126" s="472">
        <v>3388.7325919732439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959</v>
      </c>
      <c r="E127" s="374">
        <v>92</v>
      </c>
      <c r="F127" s="375">
        <v>867</v>
      </c>
      <c r="G127" s="374">
        <v>1057</v>
      </c>
      <c r="H127" s="374">
        <v>115</v>
      </c>
      <c r="I127" s="379">
        <v>942</v>
      </c>
      <c r="J127" s="448">
        <v>1.0865051903114187</v>
      </c>
      <c r="K127" s="376">
        <v>1956021.8783999998</v>
      </c>
      <c r="L127" s="450">
        <v>0</v>
      </c>
      <c r="M127" s="377">
        <v>1956021.8783999998</v>
      </c>
      <c r="N127" s="376">
        <v>1781536.7584000004</v>
      </c>
      <c r="O127" s="450">
        <v>0</v>
      </c>
      <c r="P127" s="380">
        <v>1781536.7584000004</v>
      </c>
      <c r="Q127" s="448">
        <v>0.91079592619755056</v>
      </c>
      <c r="R127" s="472">
        <v>1891.2279813163486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289</v>
      </c>
      <c r="E128" s="374">
        <v>18</v>
      </c>
      <c r="F128" s="375">
        <v>271</v>
      </c>
      <c r="G128" s="374">
        <v>350</v>
      </c>
      <c r="H128" s="374">
        <v>10</v>
      </c>
      <c r="I128" s="379">
        <v>340</v>
      </c>
      <c r="J128" s="448">
        <v>1.2546125461254614</v>
      </c>
      <c r="K128" s="376">
        <v>1371868.0399999998</v>
      </c>
      <c r="L128" s="450">
        <v>0</v>
      </c>
      <c r="M128" s="377">
        <v>1371868.0399999998</v>
      </c>
      <c r="N128" s="376">
        <v>1772075.05</v>
      </c>
      <c r="O128" s="450">
        <v>0</v>
      </c>
      <c r="P128" s="380">
        <v>1772075.05</v>
      </c>
      <c r="Q128" s="448">
        <v>1.2917241296764959</v>
      </c>
      <c r="R128" s="472">
        <v>5211.9854411764709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95</v>
      </c>
      <c r="E129" s="374">
        <v>21</v>
      </c>
      <c r="F129" s="375">
        <v>74</v>
      </c>
      <c r="G129" s="374">
        <v>127</v>
      </c>
      <c r="H129" s="374">
        <v>31</v>
      </c>
      <c r="I129" s="379">
        <v>96</v>
      </c>
      <c r="J129" s="448">
        <v>1.2972972972972974</v>
      </c>
      <c r="K129" s="376">
        <v>356422.52</v>
      </c>
      <c r="L129" s="450">
        <v>0</v>
      </c>
      <c r="M129" s="377">
        <v>356422.52</v>
      </c>
      <c r="N129" s="376">
        <v>302526.23</v>
      </c>
      <c r="O129" s="450">
        <v>0</v>
      </c>
      <c r="P129" s="380">
        <v>302526.23</v>
      </c>
      <c r="Q129" s="448">
        <v>0.84878539661298613</v>
      </c>
      <c r="R129" s="472">
        <v>3151.3148958333331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902</v>
      </c>
      <c r="E130" s="374">
        <v>150</v>
      </c>
      <c r="F130" s="375">
        <v>752</v>
      </c>
      <c r="G130" s="374">
        <v>1010</v>
      </c>
      <c r="H130" s="374">
        <v>161</v>
      </c>
      <c r="I130" s="379">
        <v>849</v>
      </c>
      <c r="J130" s="448">
        <v>1.1289893617021276</v>
      </c>
      <c r="K130" s="376">
        <v>1870219.3599999999</v>
      </c>
      <c r="L130" s="450">
        <v>0</v>
      </c>
      <c r="M130" s="377">
        <v>1870219.3599999999</v>
      </c>
      <c r="N130" s="376">
        <v>1861630.6399999997</v>
      </c>
      <c r="O130" s="450">
        <v>-17131.71</v>
      </c>
      <c r="P130" s="380">
        <v>1844498.9299999997</v>
      </c>
      <c r="Q130" s="448">
        <v>0.98624737260767092</v>
      </c>
      <c r="R130" s="472">
        <v>2172.5546878680798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621</v>
      </c>
      <c r="E131" s="374">
        <v>31</v>
      </c>
      <c r="F131" s="375">
        <v>590</v>
      </c>
      <c r="G131" s="374">
        <v>598</v>
      </c>
      <c r="H131" s="374">
        <v>41</v>
      </c>
      <c r="I131" s="379">
        <v>557</v>
      </c>
      <c r="J131" s="448">
        <v>0.94406779661016949</v>
      </c>
      <c r="K131" s="376">
        <v>1006266.7400000001</v>
      </c>
      <c r="L131" s="450">
        <v>-16095.760000000002</v>
      </c>
      <c r="M131" s="377">
        <v>990170.9800000001</v>
      </c>
      <c r="N131" s="376">
        <v>811694.27</v>
      </c>
      <c r="O131" s="450">
        <v>-10858.4</v>
      </c>
      <c r="P131" s="380">
        <v>800835.87</v>
      </c>
      <c r="Q131" s="448">
        <v>0.80878543824825078</v>
      </c>
      <c r="R131" s="472">
        <v>1437.7663734290843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1105</v>
      </c>
      <c r="E132" s="374">
        <v>119</v>
      </c>
      <c r="F132" s="375">
        <v>986</v>
      </c>
      <c r="G132" s="374">
        <v>1446</v>
      </c>
      <c r="H132" s="374">
        <v>172</v>
      </c>
      <c r="I132" s="379">
        <v>1274</v>
      </c>
      <c r="J132" s="448">
        <v>1.2920892494929006</v>
      </c>
      <c r="K132" s="376">
        <v>1572525.13</v>
      </c>
      <c r="L132" s="450">
        <v>-14432.22</v>
      </c>
      <c r="M132" s="377">
        <v>1558092.91</v>
      </c>
      <c r="N132" s="376">
        <v>1885657.7600000002</v>
      </c>
      <c r="O132" s="450">
        <v>-13299.69</v>
      </c>
      <c r="P132" s="380">
        <v>1872358.0700000003</v>
      </c>
      <c r="Q132" s="448">
        <v>1.2016986008876713</v>
      </c>
      <c r="R132" s="472">
        <v>1469.6688147566722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421</v>
      </c>
      <c r="E133" s="374">
        <v>25</v>
      </c>
      <c r="F133" s="375">
        <v>396</v>
      </c>
      <c r="G133" s="374">
        <v>226</v>
      </c>
      <c r="H133" s="374">
        <v>14</v>
      </c>
      <c r="I133" s="379">
        <v>212</v>
      </c>
      <c r="J133" s="448">
        <v>0.53535353535353536</v>
      </c>
      <c r="K133" s="376">
        <v>697785.29999999993</v>
      </c>
      <c r="L133" s="450">
        <v>0</v>
      </c>
      <c r="M133" s="377">
        <v>697785.29999999993</v>
      </c>
      <c r="N133" s="376">
        <v>544161.77</v>
      </c>
      <c r="O133" s="450">
        <v>0</v>
      </c>
      <c r="P133" s="380">
        <v>544161.77</v>
      </c>
      <c r="Q133" s="448">
        <v>0.77984126349465954</v>
      </c>
      <c r="R133" s="472">
        <v>2566.8008018867927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170</v>
      </c>
      <c r="E134" s="374">
        <v>16</v>
      </c>
      <c r="F134" s="375">
        <v>154</v>
      </c>
      <c r="G134" s="374">
        <v>0</v>
      </c>
      <c r="H134" s="374">
        <v>0</v>
      </c>
      <c r="I134" s="379">
        <v>0</v>
      </c>
      <c r="J134" s="448">
        <v>0</v>
      </c>
      <c r="K134" s="376">
        <v>536144.36</v>
      </c>
      <c r="L134" s="450">
        <v>0</v>
      </c>
      <c r="M134" s="377">
        <v>536144.36</v>
      </c>
      <c r="N134" s="376">
        <v>0</v>
      </c>
      <c r="O134" s="450">
        <v>0</v>
      </c>
      <c r="P134" s="380">
        <v>0</v>
      </c>
      <c r="Q134" s="448">
        <v>0</v>
      </c>
      <c r="R134" s="472" t="e">
        <v>#DIV/0!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22</v>
      </c>
      <c r="E135" s="374">
        <v>1</v>
      </c>
      <c r="F135" s="375">
        <v>21</v>
      </c>
      <c r="G135" s="374">
        <v>29</v>
      </c>
      <c r="H135" s="374">
        <v>3</v>
      </c>
      <c r="I135" s="379">
        <v>26</v>
      </c>
      <c r="J135" s="448">
        <v>1.2380952380952381</v>
      </c>
      <c r="K135" s="376">
        <v>40283.089999999997</v>
      </c>
      <c r="L135" s="450">
        <v>0</v>
      </c>
      <c r="M135" s="377">
        <v>40283.089999999997</v>
      </c>
      <c r="N135" s="383">
        <v>53361.18</v>
      </c>
      <c r="O135" s="450">
        <v>0</v>
      </c>
      <c r="P135" s="380">
        <v>53361.18</v>
      </c>
      <c r="Q135" s="448">
        <v>1.3246545883148488</v>
      </c>
      <c r="R135" s="472">
        <v>2052.353076923077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43</v>
      </c>
      <c r="E136" s="374">
        <v>2</v>
      </c>
      <c r="F136" s="375">
        <v>41</v>
      </c>
      <c r="G136" s="374">
        <v>55</v>
      </c>
      <c r="H136" s="374">
        <v>3</v>
      </c>
      <c r="I136" s="379">
        <v>52</v>
      </c>
      <c r="J136" s="448">
        <v>1.2682926829268293</v>
      </c>
      <c r="K136" s="376">
        <v>55653.01</v>
      </c>
      <c r="L136" s="450">
        <v>0</v>
      </c>
      <c r="M136" s="377">
        <v>55653.01</v>
      </c>
      <c r="N136" s="383">
        <v>64675.16</v>
      </c>
      <c r="O136" s="450">
        <v>0</v>
      </c>
      <c r="P136" s="380">
        <v>64675.16</v>
      </c>
      <c r="Q136" s="448">
        <v>1.1621143222981112</v>
      </c>
      <c r="R136" s="472">
        <v>1243.7530769230771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61</v>
      </c>
      <c r="E137" s="374">
        <v>6</v>
      </c>
      <c r="F137" s="375">
        <v>55</v>
      </c>
      <c r="G137" s="374">
        <v>58</v>
      </c>
      <c r="H137" s="374">
        <v>7</v>
      </c>
      <c r="I137" s="379">
        <v>51</v>
      </c>
      <c r="J137" s="448">
        <v>0.92727272727272725</v>
      </c>
      <c r="K137" s="376">
        <v>158442.35999999999</v>
      </c>
      <c r="L137" s="450">
        <v>0</v>
      </c>
      <c r="M137" s="377">
        <v>158442.35999999999</v>
      </c>
      <c r="N137" s="383">
        <v>186230.23</v>
      </c>
      <c r="O137" s="450">
        <v>0</v>
      </c>
      <c r="P137" s="380">
        <v>186230.23</v>
      </c>
      <c r="Q137" s="448">
        <v>1.1753815709384789</v>
      </c>
      <c r="R137" s="472">
        <v>3651.5731372549021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78</v>
      </c>
      <c r="E138" s="374">
        <v>6</v>
      </c>
      <c r="F138" s="375">
        <v>72</v>
      </c>
      <c r="G138" s="374">
        <v>73</v>
      </c>
      <c r="H138" s="374">
        <v>2</v>
      </c>
      <c r="I138" s="379">
        <v>71</v>
      </c>
      <c r="J138" s="448">
        <v>0.98611111111111116</v>
      </c>
      <c r="K138" s="376">
        <v>160413.28999999998</v>
      </c>
      <c r="L138" s="450">
        <v>0</v>
      </c>
      <c r="M138" s="377">
        <v>160413.28999999998</v>
      </c>
      <c r="N138" s="383">
        <v>133481.91</v>
      </c>
      <c r="O138" s="450">
        <v>0</v>
      </c>
      <c r="P138" s="380">
        <v>133481.91</v>
      </c>
      <c r="Q138" s="448">
        <v>0.8321125388052325</v>
      </c>
      <c r="R138" s="472">
        <v>1880.0269014084508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51</v>
      </c>
      <c r="E139" s="374">
        <v>1</v>
      </c>
      <c r="F139" s="375">
        <v>50</v>
      </c>
      <c r="G139" s="374">
        <v>94</v>
      </c>
      <c r="H139" s="374">
        <v>1</v>
      </c>
      <c r="I139" s="379">
        <v>93</v>
      </c>
      <c r="J139" s="448">
        <v>1.86</v>
      </c>
      <c r="K139" s="376">
        <v>92031.48</v>
      </c>
      <c r="L139" s="450">
        <v>0</v>
      </c>
      <c r="M139" s="377">
        <v>92031.48</v>
      </c>
      <c r="N139" s="383">
        <v>175907.37</v>
      </c>
      <c r="O139" s="450">
        <v>0</v>
      </c>
      <c r="P139" s="380">
        <v>175907.37</v>
      </c>
      <c r="Q139" s="448">
        <v>1.9113826051694485</v>
      </c>
      <c r="R139" s="472">
        <v>1891.4770967741936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25</v>
      </c>
      <c r="E140" s="374">
        <v>4</v>
      </c>
      <c r="F140" s="375">
        <v>21</v>
      </c>
      <c r="G140" s="374">
        <v>34</v>
      </c>
      <c r="H140" s="374">
        <v>4</v>
      </c>
      <c r="I140" s="379">
        <v>30</v>
      </c>
      <c r="J140" s="448">
        <v>1.4285714285714286</v>
      </c>
      <c r="K140" s="376">
        <v>35391.589999999997</v>
      </c>
      <c r="L140" s="450">
        <v>0</v>
      </c>
      <c r="M140" s="377">
        <v>35391.589999999997</v>
      </c>
      <c r="N140" s="383">
        <v>42259.86</v>
      </c>
      <c r="O140" s="450">
        <v>0</v>
      </c>
      <c r="P140" s="380">
        <v>42259.86</v>
      </c>
      <c r="Q140" s="448">
        <v>1.194065030703622</v>
      </c>
      <c r="R140" s="472">
        <v>1408.662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92</v>
      </c>
      <c r="E141" s="374">
        <v>16</v>
      </c>
      <c r="F141" s="375">
        <v>76</v>
      </c>
      <c r="G141" s="374">
        <v>167</v>
      </c>
      <c r="H141" s="374">
        <v>14</v>
      </c>
      <c r="I141" s="379">
        <v>153</v>
      </c>
      <c r="J141" s="448">
        <v>2.013157894736842</v>
      </c>
      <c r="K141" s="376">
        <v>164276.56</v>
      </c>
      <c r="L141" s="450">
        <v>0</v>
      </c>
      <c r="M141" s="377">
        <v>164276.56</v>
      </c>
      <c r="N141" s="383">
        <v>301093.28999999998</v>
      </c>
      <c r="O141" s="450">
        <v>0</v>
      </c>
      <c r="P141" s="380">
        <v>301093.28999999998</v>
      </c>
      <c r="Q141" s="448">
        <v>1.8328438944667456</v>
      </c>
      <c r="R141" s="472">
        <v>1967.9299999999998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3" t="s">
        <v>318</v>
      </c>
      <c r="C143" s="1023"/>
      <c r="D143" s="384">
        <v>7098</v>
      </c>
      <c r="E143" s="384">
        <v>814</v>
      </c>
      <c r="F143" s="385">
        <v>6284</v>
      </c>
      <c r="G143" s="374">
        <v>8598</v>
      </c>
      <c r="H143" s="384">
        <v>1015</v>
      </c>
      <c r="I143" s="388">
        <v>7583</v>
      </c>
      <c r="J143" s="449">
        <v>1.2067154678548695</v>
      </c>
      <c r="K143" s="377">
        <v>14625668.118499998</v>
      </c>
      <c r="L143" s="453">
        <v>-64016.22</v>
      </c>
      <c r="M143" s="386">
        <v>14561651.898499999</v>
      </c>
      <c r="N143" s="377">
        <v>15411551.5832</v>
      </c>
      <c r="O143" s="453">
        <v>-182559.37</v>
      </c>
      <c r="P143" s="389">
        <v>15228992.213199999</v>
      </c>
      <c r="Q143" s="449">
        <v>1.0458286133573034</v>
      </c>
      <c r="R143" s="478">
        <v>2008.3070306211262</v>
      </c>
    </row>
    <row r="144" spans="1:18" s="266" customFormat="1" ht="19.899999999999999" customHeight="1" x14ac:dyDescent="0.25">
      <c r="A144" s="275"/>
      <c r="B144" s="517"/>
      <c r="C144" s="517" t="str">
        <f>'01-02'!C36</f>
        <v>* BOSNA-SUNCE osiguranje  je promijenilo naziv u ADRIATIC osiguranje</v>
      </c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706491.37999999989</v>
      </c>
      <c r="L147" s="453">
        <f>SUM(L89)</f>
        <v>0</v>
      </c>
      <c r="M147" s="386" t="e">
        <f>SUM(M89+#REF!)</f>
        <v>#REF!</v>
      </c>
      <c r="N147" s="377">
        <f>SUM(N89)</f>
        <v>940017.08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01" t="s">
        <v>289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20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4" t="s">
        <v>304</v>
      </c>
      <c r="C7" s="1234"/>
      <c r="D7" s="1326"/>
      <c r="E7" s="1326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04"/>
      <c r="B8" s="1226" t="s">
        <v>84</v>
      </c>
      <c r="C8" s="1008" t="s">
        <v>211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6"/>
    </row>
    <row r="9" spans="1:20" s="269" customFormat="1" ht="15" customHeight="1" x14ac:dyDescent="0.25">
      <c r="A9" s="1004"/>
      <c r="B9" s="1227"/>
      <c r="C9" s="1009"/>
      <c r="D9" s="1026" t="s">
        <v>197</v>
      </c>
      <c r="E9" s="1238"/>
      <c r="F9" s="1238"/>
      <c r="G9" s="1238"/>
      <c r="H9" s="1238"/>
      <c r="I9" s="1027"/>
      <c r="J9" s="1018" t="s">
        <v>345</v>
      </c>
      <c r="K9" s="1026" t="s">
        <v>220</v>
      </c>
      <c r="L9" s="1238"/>
      <c r="M9" s="1238"/>
      <c r="N9" s="1238"/>
      <c r="O9" s="1238"/>
      <c r="P9" s="1027"/>
      <c r="Q9" s="1325" t="s">
        <v>345</v>
      </c>
      <c r="R9" s="1098" t="s">
        <v>315</v>
      </c>
    </row>
    <row r="10" spans="1:20" s="269" customFormat="1" ht="15" customHeight="1" x14ac:dyDescent="0.25">
      <c r="A10" s="747"/>
      <c r="B10" s="1227"/>
      <c r="C10" s="1009"/>
      <c r="D10" s="1054" t="s">
        <v>346</v>
      </c>
      <c r="E10" s="1321"/>
      <c r="F10" s="1055"/>
      <c r="G10" s="1321" t="s">
        <v>347</v>
      </c>
      <c r="H10" s="1321"/>
      <c r="I10" s="1055"/>
      <c r="J10" s="1018"/>
      <c r="K10" s="1054" t="s">
        <v>346</v>
      </c>
      <c r="L10" s="1321"/>
      <c r="M10" s="1055"/>
      <c r="N10" s="1321" t="s">
        <v>347</v>
      </c>
      <c r="O10" s="1321"/>
      <c r="P10" s="1055"/>
      <c r="Q10" s="1325"/>
      <c r="R10" s="1018"/>
    </row>
    <row r="11" spans="1:20" s="269" customFormat="1" ht="16.149999999999999" customHeight="1" x14ac:dyDescent="0.25">
      <c r="A11" s="747"/>
      <c r="B11" s="1228"/>
      <c r="C11" s="1010"/>
      <c r="D11" s="565" t="s">
        <v>124</v>
      </c>
      <c r="E11" s="353" t="s">
        <v>284</v>
      </c>
      <c r="F11" s="353" t="s">
        <v>221</v>
      </c>
      <c r="G11" s="565" t="s">
        <v>124</v>
      </c>
      <c r="H11" s="353" t="s">
        <v>284</v>
      </c>
      <c r="I11" s="353" t="s">
        <v>221</v>
      </c>
      <c r="J11" s="1019"/>
      <c r="K11" s="372" t="s">
        <v>285</v>
      </c>
      <c r="L11" s="745" t="s">
        <v>215</v>
      </c>
      <c r="M11" s="372" t="s">
        <v>221</v>
      </c>
      <c r="N11" s="372" t="s">
        <v>286</v>
      </c>
      <c r="O11" s="745" t="s">
        <v>215</v>
      </c>
      <c r="P11" s="372" t="s">
        <v>221</v>
      </c>
      <c r="Q11" s="1198"/>
      <c r="R11" s="1019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166</v>
      </c>
      <c r="D13" s="374">
        <v>847</v>
      </c>
      <c r="E13" s="754">
        <v>74</v>
      </c>
      <c r="F13" s="375">
        <v>773</v>
      </c>
      <c r="G13" s="374">
        <v>970</v>
      </c>
      <c r="H13" s="754">
        <v>103</v>
      </c>
      <c r="I13" s="379">
        <v>867</v>
      </c>
      <c r="J13" s="689">
        <v>1.1216041397153946</v>
      </c>
      <c r="K13" s="376">
        <v>1770964.4783999999</v>
      </c>
      <c r="L13" s="450">
        <v>0</v>
      </c>
      <c r="M13" s="650">
        <v>1770964.4783999999</v>
      </c>
      <c r="N13" s="690">
        <v>1646010.8348000003</v>
      </c>
      <c r="O13" s="450">
        <v>0</v>
      </c>
      <c r="P13" s="380">
        <v>1646010.8348000003</v>
      </c>
      <c r="Q13" s="689">
        <v>0.92944316776308777</v>
      </c>
      <c r="R13" s="472">
        <v>1898.5130735870823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9" t="s">
        <v>341</v>
      </c>
      <c r="D14" s="374">
        <v>902</v>
      </c>
      <c r="E14" s="754">
        <v>160</v>
      </c>
      <c r="F14" s="375">
        <v>742</v>
      </c>
      <c r="G14" s="374">
        <v>1273</v>
      </c>
      <c r="H14" s="754">
        <v>156</v>
      </c>
      <c r="I14" s="379">
        <v>1117</v>
      </c>
      <c r="J14" s="689">
        <v>1.5053908355795149</v>
      </c>
      <c r="K14" s="376">
        <v>1498632.4601000005</v>
      </c>
      <c r="L14" s="450">
        <v>0</v>
      </c>
      <c r="M14" s="650">
        <v>1498632.4601000005</v>
      </c>
      <c r="N14" s="690">
        <v>1544307.6706000003</v>
      </c>
      <c r="O14" s="450">
        <v>0</v>
      </c>
      <c r="P14" s="380">
        <v>1544307.6706000003</v>
      </c>
      <c r="Q14" s="689">
        <v>1.0304779268540281</v>
      </c>
      <c r="R14" s="472">
        <v>1382.5493917636529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93" t="s">
        <v>169</v>
      </c>
      <c r="D15" s="374">
        <v>768</v>
      </c>
      <c r="E15" s="754">
        <v>148</v>
      </c>
      <c r="F15" s="375">
        <v>620</v>
      </c>
      <c r="G15" s="374">
        <v>887</v>
      </c>
      <c r="H15" s="754">
        <v>146</v>
      </c>
      <c r="I15" s="379">
        <v>741</v>
      </c>
      <c r="J15" s="689">
        <v>1.1951612903225806</v>
      </c>
      <c r="K15" s="376">
        <v>1498165.9999999998</v>
      </c>
      <c r="L15" s="450">
        <v>0</v>
      </c>
      <c r="M15" s="650">
        <v>1498165.9999999998</v>
      </c>
      <c r="N15" s="690">
        <v>1496939.8199999998</v>
      </c>
      <c r="O15" s="450">
        <v>-17131.71</v>
      </c>
      <c r="P15" s="380">
        <v>1479808.1099999999</v>
      </c>
      <c r="Q15" s="689">
        <v>0.98774642462851248</v>
      </c>
      <c r="R15" s="472">
        <v>1997.0419838056678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165</v>
      </c>
      <c r="D16" s="374">
        <v>423</v>
      </c>
      <c r="E16" s="754">
        <v>51</v>
      </c>
      <c r="F16" s="375">
        <v>372</v>
      </c>
      <c r="G16" s="374">
        <v>536</v>
      </c>
      <c r="H16" s="754">
        <v>45</v>
      </c>
      <c r="I16" s="379">
        <v>491</v>
      </c>
      <c r="J16" s="689">
        <v>1.3198924731182795</v>
      </c>
      <c r="K16" s="376">
        <v>732108.18</v>
      </c>
      <c r="L16" s="450">
        <v>-33488.239999999998</v>
      </c>
      <c r="M16" s="650">
        <v>698619.94000000006</v>
      </c>
      <c r="N16" s="690">
        <v>1172958.76</v>
      </c>
      <c r="O16" s="450">
        <v>-124953.12</v>
      </c>
      <c r="P16" s="380">
        <v>1048005.64</v>
      </c>
      <c r="Q16" s="689">
        <v>1.5001083994253011</v>
      </c>
      <c r="R16" s="472">
        <v>2134.4310386965376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171</v>
      </c>
      <c r="D17" s="374">
        <v>827</v>
      </c>
      <c r="E17" s="754">
        <v>80</v>
      </c>
      <c r="F17" s="375">
        <v>747</v>
      </c>
      <c r="G17" s="374">
        <v>1095</v>
      </c>
      <c r="H17" s="754">
        <v>122</v>
      </c>
      <c r="I17" s="379">
        <v>973</v>
      </c>
      <c r="J17" s="689">
        <v>1.3025435073627845</v>
      </c>
      <c r="K17" s="376">
        <v>830369.62999999989</v>
      </c>
      <c r="L17" s="450">
        <v>-14432.22</v>
      </c>
      <c r="M17" s="650">
        <v>815937.40999999992</v>
      </c>
      <c r="N17" s="690">
        <v>825683.16000000015</v>
      </c>
      <c r="O17" s="450">
        <v>-13299.69</v>
      </c>
      <c r="P17" s="380">
        <v>812383.4700000002</v>
      </c>
      <c r="Q17" s="689">
        <v>0.99564434727903983</v>
      </c>
      <c r="R17" s="472">
        <v>834.92648509763637</v>
      </c>
      <c r="S17" s="471"/>
    </row>
    <row r="18" spans="1:29" ht="16.899999999999999" customHeight="1" x14ac:dyDescent="0.25">
      <c r="A18" s="291"/>
      <c r="B18" s="289" t="s">
        <v>63</v>
      </c>
      <c r="C18" s="991" t="s">
        <v>54</v>
      </c>
      <c r="D18" s="374">
        <v>347</v>
      </c>
      <c r="E18" s="754">
        <v>50</v>
      </c>
      <c r="F18" s="375">
        <v>297</v>
      </c>
      <c r="G18" s="374">
        <v>595</v>
      </c>
      <c r="H18" s="754">
        <v>98</v>
      </c>
      <c r="I18" s="379">
        <v>497</v>
      </c>
      <c r="J18" s="689">
        <v>1.6734006734006734</v>
      </c>
      <c r="K18" s="376">
        <v>487784.41</v>
      </c>
      <c r="L18" s="450">
        <v>0</v>
      </c>
      <c r="M18" s="650">
        <v>487784.41</v>
      </c>
      <c r="N18" s="690">
        <v>741353.21000000008</v>
      </c>
      <c r="O18" s="450">
        <v>-16316.449999999999</v>
      </c>
      <c r="P18" s="380">
        <v>725036.76000000013</v>
      </c>
      <c r="Q18" s="689">
        <v>1.4863877260857929</v>
      </c>
      <c r="R18" s="472">
        <v>1458.8264788732397</v>
      </c>
      <c r="S18" s="471"/>
    </row>
    <row r="19" spans="1:29" ht="16.899999999999999" customHeight="1" x14ac:dyDescent="0.25">
      <c r="A19" s="291"/>
      <c r="B19" s="289" t="s">
        <v>65</v>
      </c>
      <c r="C19" s="749" t="s">
        <v>167</v>
      </c>
      <c r="D19" s="374">
        <v>172</v>
      </c>
      <c r="E19" s="754">
        <v>16</v>
      </c>
      <c r="F19" s="375">
        <v>156</v>
      </c>
      <c r="G19" s="374">
        <v>201</v>
      </c>
      <c r="H19" s="754">
        <v>5</v>
      </c>
      <c r="I19" s="379">
        <v>196</v>
      </c>
      <c r="J19" s="689">
        <v>1.2564102564102564</v>
      </c>
      <c r="K19" s="376">
        <v>281014.26</v>
      </c>
      <c r="L19" s="450">
        <v>0</v>
      </c>
      <c r="M19" s="650">
        <v>281014.26</v>
      </c>
      <c r="N19" s="690">
        <v>582316.80999999982</v>
      </c>
      <c r="O19" s="450">
        <v>0</v>
      </c>
      <c r="P19" s="380">
        <v>582316.80999999982</v>
      </c>
      <c r="Q19" s="689">
        <v>2.0721966564970753</v>
      </c>
      <c r="R19" s="472">
        <v>2971.0041326530604</v>
      </c>
      <c r="S19" s="471"/>
    </row>
    <row r="20" spans="1:29" ht="16.899999999999999" customHeight="1" x14ac:dyDescent="0.25">
      <c r="A20" s="750"/>
      <c r="B20" s="288" t="s">
        <v>66</v>
      </c>
      <c r="C20" s="993" t="s">
        <v>71</v>
      </c>
      <c r="D20" s="374">
        <v>416</v>
      </c>
      <c r="E20" s="754">
        <v>24</v>
      </c>
      <c r="F20" s="375">
        <v>392</v>
      </c>
      <c r="G20" s="374">
        <v>217</v>
      </c>
      <c r="H20" s="754">
        <v>12</v>
      </c>
      <c r="I20" s="379">
        <v>205</v>
      </c>
      <c r="J20" s="689">
        <v>0.52295918367346939</v>
      </c>
      <c r="K20" s="376">
        <v>694863.05999999994</v>
      </c>
      <c r="L20" s="450">
        <v>0</v>
      </c>
      <c r="M20" s="650">
        <v>694863.05999999994</v>
      </c>
      <c r="N20" s="690">
        <v>536028.11</v>
      </c>
      <c r="O20" s="450">
        <v>0</v>
      </c>
      <c r="P20" s="380">
        <v>536028.11</v>
      </c>
      <c r="Q20" s="689">
        <v>0.77141546422110863</v>
      </c>
      <c r="R20" s="472">
        <v>2614.7712682926826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170</v>
      </c>
      <c r="D21" s="374">
        <v>385</v>
      </c>
      <c r="E21" s="754">
        <v>29</v>
      </c>
      <c r="F21" s="375">
        <v>356</v>
      </c>
      <c r="G21" s="374">
        <v>358</v>
      </c>
      <c r="H21" s="754">
        <v>41</v>
      </c>
      <c r="I21" s="379">
        <v>317</v>
      </c>
      <c r="J21" s="689">
        <v>0.8904494382022472</v>
      </c>
      <c r="K21" s="376">
        <v>793567.53000000014</v>
      </c>
      <c r="L21" s="450">
        <v>-16095.760000000002</v>
      </c>
      <c r="M21" s="650">
        <v>777471.77000000014</v>
      </c>
      <c r="N21" s="690">
        <v>511592.7</v>
      </c>
      <c r="O21" s="450">
        <v>-10858.4</v>
      </c>
      <c r="P21" s="380">
        <v>500734.3</v>
      </c>
      <c r="Q21" s="689">
        <v>0.64405463879415181</v>
      </c>
      <c r="R21" s="472">
        <v>1579.6034700315456</v>
      </c>
      <c r="S21" s="471"/>
    </row>
    <row r="22" spans="1:29" ht="16.899999999999999" customHeight="1" x14ac:dyDescent="0.25">
      <c r="A22" s="291"/>
      <c r="B22" s="289" t="s">
        <v>22</v>
      </c>
      <c r="C22" s="749" t="s">
        <v>164</v>
      </c>
      <c r="D22" s="374">
        <v>42</v>
      </c>
      <c r="E22" s="754">
        <v>3</v>
      </c>
      <c r="F22" s="375">
        <v>39</v>
      </c>
      <c r="G22" s="374">
        <v>348</v>
      </c>
      <c r="H22" s="754">
        <v>43</v>
      </c>
      <c r="I22" s="379">
        <v>305</v>
      </c>
      <c r="J22" s="689">
        <v>7.8205128205128203</v>
      </c>
      <c r="K22" s="376">
        <v>45152.15</v>
      </c>
      <c r="L22" s="450">
        <v>0</v>
      </c>
      <c r="M22" s="650">
        <v>45152.15</v>
      </c>
      <c r="N22" s="690">
        <v>345003.95</v>
      </c>
      <c r="O22" s="450">
        <v>0</v>
      </c>
      <c r="P22" s="380">
        <v>345003.95</v>
      </c>
      <c r="Q22" s="689">
        <v>7.6409196461298077</v>
      </c>
      <c r="R22" s="472">
        <v>1131.1604918032788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177</v>
      </c>
      <c r="E23" s="754">
        <v>8</v>
      </c>
      <c r="F23" s="375">
        <v>169</v>
      </c>
      <c r="G23" s="374">
        <v>154</v>
      </c>
      <c r="H23" s="754">
        <v>17</v>
      </c>
      <c r="I23" s="379">
        <v>137</v>
      </c>
      <c r="J23" s="689">
        <v>0.81065088757396453</v>
      </c>
      <c r="K23" s="376">
        <v>328106.01999999996</v>
      </c>
      <c r="L23" s="450">
        <v>0</v>
      </c>
      <c r="M23" s="650">
        <v>328106.01999999996</v>
      </c>
      <c r="N23" s="690">
        <v>311601.46999999997</v>
      </c>
      <c r="O23" s="450">
        <v>0</v>
      </c>
      <c r="P23" s="380">
        <v>311601.46999999997</v>
      </c>
      <c r="Q23" s="689">
        <v>0.94969750935993191</v>
      </c>
      <c r="R23" s="472">
        <v>2274.4632846715326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29</v>
      </c>
      <c r="E24" s="754">
        <v>3</v>
      </c>
      <c r="F24" s="375">
        <v>26</v>
      </c>
      <c r="G24" s="374">
        <v>32</v>
      </c>
      <c r="H24" s="754">
        <v>5</v>
      </c>
      <c r="I24" s="379">
        <v>27</v>
      </c>
      <c r="J24" s="689">
        <v>1.0384615384615385</v>
      </c>
      <c r="K24" s="376">
        <v>6636.94</v>
      </c>
      <c r="L24" s="450">
        <v>0</v>
      </c>
      <c r="M24" s="650">
        <v>6636.94</v>
      </c>
      <c r="N24" s="690">
        <v>12656.36</v>
      </c>
      <c r="O24" s="450">
        <v>0</v>
      </c>
      <c r="P24" s="380">
        <v>12656.36</v>
      </c>
      <c r="Q24" s="689">
        <v>1.9069571218061339</v>
      </c>
      <c r="R24" s="472">
        <v>468.75407407407408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131</v>
      </c>
      <c r="E25" s="754">
        <v>13</v>
      </c>
      <c r="F25" s="375">
        <v>118</v>
      </c>
      <c r="G25" s="374">
        <v>0</v>
      </c>
      <c r="H25" s="754">
        <v>0</v>
      </c>
      <c r="I25" s="379">
        <v>0</v>
      </c>
      <c r="J25" s="689">
        <v>0</v>
      </c>
      <c r="K25" s="376">
        <v>434165.69</v>
      </c>
      <c r="L25" s="450">
        <v>0</v>
      </c>
      <c r="M25" s="650">
        <v>434165.69</v>
      </c>
      <c r="N25" s="690">
        <v>0</v>
      </c>
      <c r="O25" s="450">
        <v>0</v>
      </c>
      <c r="P25" s="380">
        <v>0</v>
      </c>
      <c r="Q25" s="689">
        <v>0</v>
      </c>
      <c r="R25" s="472" t="s">
        <v>348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5466</v>
      </c>
      <c r="E26" s="384">
        <v>659</v>
      </c>
      <c r="F26" s="385">
        <v>4807</v>
      </c>
      <c r="G26" s="374">
        <v>6666</v>
      </c>
      <c r="H26" s="384">
        <v>793</v>
      </c>
      <c r="I26" s="388">
        <v>5873</v>
      </c>
      <c r="J26" s="688">
        <v>1.2217599334304139</v>
      </c>
      <c r="K26" s="650">
        <v>9401530.8084999975</v>
      </c>
      <c r="L26" s="453">
        <v>-64016.22</v>
      </c>
      <c r="M26" s="386">
        <v>9337514.5884999987</v>
      </c>
      <c r="N26" s="650">
        <v>9726452.8553999979</v>
      </c>
      <c r="O26" s="453">
        <v>-182559.37</v>
      </c>
      <c r="P26" s="651">
        <v>9543893.4854000006</v>
      </c>
      <c r="Q26" s="688">
        <v>1.022102123101813</v>
      </c>
      <c r="R26" s="478">
        <v>1625.0457152051763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117</v>
      </c>
      <c r="E28" s="754">
        <v>2</v>
      </c>
      <c r="F28" s="375">
        <v>115</v>
      </c>
      <c r="G28" s="374">
        <v>149</v>
      </c>
      <c r="H28" s="754">
        <v>5</v>
      </c>
      <c r="I28" s="379">
        <v>144</v>
      </c>
      <c r="J28" s="689">
        <v>1.2521739130434784</v>
      </c>
      <c r="K28" s="480"/>
      <c r="L28" s="526"/>
      <c r="M28" s="375">
        <v>1090853.7799999998</v>
      </c>
      <c r="N28" s="480"/>
      <c r="O28" s="481"/>
      <c r="P28" s="379">
        <v>1189758.2400000002</v>
      </c>
      <c r="Q28" s="689">
        <v>1.0906670186356235</v>
      </c>
      <c r="R28" s="472">
        <v>8262.2100000000009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89</v>
      </c>
      <c r="E29" s="754">
        <v>5</v>
      </c>
      <c r="F29" s="375">
        <v>84</v>
      </c>
      <c r="G29" s="374">
        <v>73</v>
      </c>
      <c r="H29" s="754">
        <v>0</v>
      </c>
      <c r="I29" s="379">
        <v>73</v>
      </c>
      <c r="J29" s="689">
        <v>0.86904761904761907</v>
      </c>
      <c r="K29" s="482"/>
      <c r="L29" s="484"/>
      <c r="M29" s="375">
        <v>1232424.17</v>
      </c>
      <c r="N29" s="482"/>
      <c r="O29" s="483"/>
      <c r="P29" s="379">
        <v>922106.92999999993</v>
      </c>
      <c r="Q29" s="689">
        <v>0.74820581456139401</v>
      </c>
      <c r="R29" s="472">
        <v>12631.601780821917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121</v>
      </c>
      <c r="E30" s="754">
        <v>15</v>
      </c>
      <c r="F30" s="375">
        <v>106</v>
      </c>
      <c r="G30" s="374">
        <v>147</v>
      </c>
      <c r="H30" s="754">
        <v>15</v>
      </c>
      <c r="I30" s="379">
        <v>132</v>
      </c>
      <c r="J30" s="689">
        <v>1.2452830188679245</v>
      </c>
      <c r="K30" s="460"/>
      <c r="L30" s="461"/>
      <c r="M30" s="375">
        <v>571195.43999999994</v>
      </c>
      <c r="N30" s="460"/>
      <c r="O30" s="461"/>
      <c r="P30" s="379">
        <v>815489.27</v>
      </c>
      <c r="Q30" s="689">
        <v>1.4276886909321267</v>
      </c>
      <c r="R30" s="472">
        <v>6177.9490151515156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236</v>
      </c>
      <c r="E31" s="754">
        <v>2</v>
      </c>
      <c r="F31" s="375">
        <v>234</v>
      </c>
      <c r="G31" s="374">
        <v>238</v>
      </c>
      <c r="H31" s="754">
        <v>0</v>
      </c>
      <c r="I31" s="379">
        <v>238</v>
      </c>
      <c r="J31" s="689">
        <v>1.017094017094017</v>
      </c>
      <c r="K31" s="460"/>
      <c r="L31" s="461"/>
      <c r="M31" s="375">
        <v>212699.21</v>
      </c>
      <c r="N31" s="460"/>
      <c r="O31" s="461"/>
      <c r="P31" s="379">
        <v>292799.56</v>
      </c>
      <c r="Q31" s="689">
        <v>1.3765897861115706</v>
      </c>
      <c r="R31" s="472">
        <v>1230.2502521008403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81</v>
      </c>
      <c r="E32" s="754">
        <v>0</v>
      </c>
      <c r="F32" s="375">
        <v>81</v>
      </c>
      <c r="G32" s="374">
        <v>88</v>
      </c>
      <c r="H32" s="754">
        <v>3</v>
      </c>
      <c r="I32" s="379">
        <v>85</v>
      </c>
      <c r="J32" s="689">
        <v>1.0493827160493827</v>
      </c>
      <c r="K32" s="482"/>
      <c r="L32" s="483"/>
      <c r="M32" s="375">
        <v>335311.38</v>
      </c>
      <c r="N32" s="482"/>
      <c r="O32" s="483"/>
      <c r="P32" s="379">
        <v>289018.14</v>
      </c>
      <c r="Q32" s="689">
        <v>0.8619395500385344</v>
      </c>
      <c r="R32" s="472">
        <v>3400.2134117647061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42</v>
      </c>
      <c r="E33" s="754">
        <v>13</v>
      </c>
      <c r="F33" s="375">
        <v>29</v>
      </c>
      <c r="G33" s="374">
        <v>54</v>
      </c>
      <c r="H33" s="754">
        <v>17</v>
      </c>
      <c r="I33" s="379">
        <v>37</v>
      </c>
      <c r="J33" s="689">
        <v>1.2758620689655173</v>
      </c>
      <c r="K33" s="482"/>
      <c r="L33" s="483"/>
      <c r="M33" s="375">
        <v>277644.85000000003</v>
      </c>
      <c r="N33" s="482"/>
      <c r="O33" s="483"/>
      <c r="P33" s="379">
        <v>233573.69</v>
      </c>
      <c r="Q33" s="689">
        <v>0.84126786432379341</v>
      </c>
      <c r="R33" s="472">
        <v>6312.8024324324324</v>
      </c>
    </row>
    <row r="34" spans="1:18" s="266" customFormat="1" ht="16.899999999999999" customHeight="1" x14ac:dyDescent="0.25">
      <c r="A34" s="275"/>
      <c r="B34" s="289" t="s">
        <v>65</v>
      </c>
      <c r="C34" s="749" t="s">
        <v>87</v>
      </c>
      <c r="D34" s="374">
        <v>48</v>
      </c>
      <c r="E34" s="754">
        <v>1</v>
      </c>
      <c r="F34" s="375">
        <v>47</v>
      </c>
      <c r="G34" s="374">
        <v>53</v>
      </c>
      <c r="H34" s="754">
        <v>4</v>
      </c>
      <c r="I34" s="379">
        <v>49</v>
      </c>
      <c r="J34" s="689">
        <v>1.0425531914893618</v>
      </c>
      <c r="K34" s="482"/>
      <c r="L34" s="483"/>
      <c r="M34" s="375">
        <v>56432.729999999996</v>
      </c>
      <c r="N34" s="482"/>
      <c r="O34" s="483"/>
      <c r="P34" s="379">
        <v>111820.6</v>
      </c>
      <c r="Q34" s="689">
        <v>1.9814848581665288</v>
      </c>
      <c r="R34" s="472">
        <v>2282.0530612244897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734</v>
      </c>
      <c r="E35" s="374">
        <v>38</v>
      </c>
      <c r="F35" s="393">
        <v>696</v>
      </c>
      <c r="G35" s="374">
        <v>802</v>
      </c>
      <c r="H35" s="374">
        <v>44</v>
      </c>
      <c r="I35" s="394">
        <v>758</v>
      </c>
      <c r="J35" s="688">
        <v>1.0890804597701149</v>
      </c>
      <c r="K35" s="417"/>
      <c r="L35" s="462"/>
      <c r="M35" s="386">
        <v>3776561.5599999996</v>
      </c>
      <c r="N35" s="417"/>
      <c r="O35" s="462"/>
      <c r="P35" s="651">
        <v>3854566.43</v>
      </c>
      <c r="Q35" s="688">
        <v>1.0206549976111075</v>
      </c>
      <c r="R35" s="478">
        <v>5085.1799868073876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3" t="s">
        <v>318</v>
      </c>
      <c r="C37" s="1023"/>
      <c r="D37" s="374">
        <v>6200</v>
      </c>
      <c r="E37" s="384">
        <v>697</v>
      </c>
      <c r="F37" s="455">
        <v>5503</v>
      </c>
      <c r="G37" s="374">
        <v>7468</v>
      </c>
      <c r="H37" s="384">
        <v>837</v>
      </c>
      <c r="I37" s="388">
        <v>6631</v>
      </c>
      <c r="J37" s="449">
        <v>1.204979102307832</v>
      </c>
      <c r="K37" s="650">
        <v>13178092.368499998</v>
      </c>
      <c r="L37" s="453">
        <v>-64016.22</v>
      </c>
      <c r="M37" s="386">
        <v>13114076.148499999</v>
      </c>
      <c r="N37" s="650">
        <v>13581019.285399998</v>
      </c>
      <c r="O37" s="453">
        <v>-182559.37</v>
      </c>
      <c r="P37" s="651">
        <v>13398459.9154</v>
      </c>
      <c r="Q37" s="449">
        <v>1.0216853832233184</v>
      </c>
      <c r="R37" s="478">
        <v>2020.5790854169809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018" t="s">
        <v>345</v>
      </c>
      <c r="K41" s="1026" t="s">
        <v>220</v>
      </c>
      <c r="L41" s="1238"/>
      <c r="M41" s="1238"/>
      <c r="N41" s="1238"/>
      <c r="O41" s="1238"/>
      <c r="P41" s="1027"/>
      <c r="Q41" s="1325" t="s">
        <v>345</v>
      </c>
      <c r="R41" s="1098" t="s">
        <v>315</v>
      </c>
    </row>
    <row r="42" spans="1:18" s="266" customFormat="1" ht="19.149999999999999" customHeight="1" x14ac:dyDescent="0.25">
      <c r="A42" s="275"/>
      <c r="B42" s="1227"/>
      <c r="C42" s="1009"/>
      <c r="D42" s="1054" t="s">
        <v>346</v>
      </c>
      <c r="E42" s="1321"/>
      <c r="F42" s="1055"/>
      <c r="G42" s="1321" t="s">
        <v>347</v>
      </c>
      <c r="H42" s="1321"/>
      <c r="I42" s="1055"/>
      <c r="J42" s="1018"/>
      <c r="K42" s="1054" t="s">
        <v>346</v>
      </c>
      <c r="L42" s="1321"/>
      <c r="M42" s="1055"/>
      <c r="N42" s="1321" t="s">
        <v>347</v>
      </c>
      <c r="O42" s="1321"/>
      <c r="P42" s="1055"/>
      <c r="Q42" s="1325"/>
      <c r="R42" s="1018"/>
    </row>
    <row r="43" spans="1:18" s="266" customFormat="1" ht="19.149999999999999" customHeight="1" x14ac:dyDescent="0.25">
      <c r="A43" s="275"/>
      <c r="B43" s="1228"/>
      <c r="C43" s="1010"/>
      <c r="D43" s="565" t="s">
        <v>124</v>
      </c>
      <c r="E43" s="353" t="s">
        <v>284</v>
      </c>
      <c r="F43" s="353" t="s">
        <v>221</v>
      </c>
      <c r="G43" s="565" t="s">
        <v>124</v>
      </c>
      <c r="H43" s="353" t="s">
        <v>284</v>
      </c>
      <c r="I43" s="353" t="s">
        <v>221</v>
      </c>
      <c r="J43" s="1019"/>
      <c r="K43" s="372" t="s">
        <v>285</v>
      </c>
      <c r="L43" s="745" t="s">
        <v>215</v>
      </c>
      <c r="M43" s="372" t="s">
        <v>221</v>
      </c>
      <c r="N43" s="372" t="s">
        <v>286</v>
      </c>
      <c r="O43" s="745" t="s">
        <v>215</v>
      </c>
      <c r="P43" s="372" t="s">
        <v>221</v>
      </c>
      <c r="Q43" s="1198"/>
      <c r="R43" s="1019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1" t="s">
        <v>54</v>
      </c>
      <c r="D45" s="374">
        <v>66</v>
      </c>
      <c r="E45" s="754">
        <v>15</v>
      </c>
      <c r="F45" s="375">
        <v>51</v>
      </c>
      <c r="G45" s="374">
        <v>126</v>
      </c>
      <c r="H45" s="754">
        <v>40</v>
      </c>
      <c r="I45" s="379">
        <v>86</v>
      </c>
      <c r="J45" s="689">
        <v>1.6862745098039216</v>
      </c>
      <c r="K45" s="376">
        <v>88295.219999999987</v>
      </c>
      <c r="L45" s="450">
        <v>0</v>
      </c>
      <c r="M45" s="650">
        <v>88295.219999999987</v>
      </c>
      <c r="N45" s="690">
        <v>203878.61</v>
      </c>
      <c r="O45" s="450">
        <v>0</v>
      </c>
      <c r="P45" s="380">
        <v>203878.61</v>
      </c>
      <c r="Q45" s="689">
        <v>2.309056028174572</v>
      </c>
      <c r="R45" s="472">
        <v>2370.6815116279067</v>
      </c>
    </row>
    <row r="46" spans="1:18" s="266" customFormat="1" ht="16.899999999999999" customHeight="1" x14ac:dyDescent="0.25">
      <c r="A46" s="275"/>
      <c r="B46" s="289" t="s">
        <v>55</v>
      </c>
      <c r="C46" s="749" t="s">
        <v>171</v>
      </c>
      <c r="D46" s="374">
        <v>122</v>
      </c>
      <c r="E46" s="754">
        <v>19</v>
      </c>
      <c r="F46" s="375">
        <v>103</v>
      </c>
      <c r="G46" s="374">
        <v>173</v>
      </c>
      <c r="H46" s="754">
        <v>27</v>
      </c>
      <c r="I46" s="379">
        <v>146</v>
      </c>
      <c r="J46" s="689">
        <v>1.4174757281553398</v>
      </c>
      <c r="K46" s="376">
        <v>94678.77</v>
      </c>
      <c r="L46" s="450">
        <v>0</v>
      </c>
      <c r="M46" s="650">
        <v>94678.77</v>
      </c>
      <c r="N46" s="690">
        <v>178828.28</v>
      </c>
      <c r="O46" s="450">
        <v>0</v>
      </c>
      <c r="P46" s="380">
        <v>178828.28</v>
      </c>
      <c r="Q46" s="689">
        <v>1.8887896410145588</v>
      </c>
      <c r="R46" s="472">
        <v>1224.8512328767124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112</v>
      </c>
      <c r="E47" s="754">
        <v>18</v>
      </c>
      <c r="F47" s="375">
        <v>94</v>
      </c>
      <c r="G47" s="374">
        <v>87</v>
      </c>
      <c r="H47" s="754">
        <v>12</v>
      </c>
      <c r="I47" s="379">
        <v>75</v>
      </c>
      <c r="J47" s="689">
        <v>0.7978723404255319</v>
      </c>
      <c r="K47" s="376">
        <v>185057.4</v>
      </c>
      <c r="L47" s="450">
        <v>0</v>
      </c>
      <c r="M47" s="650">
        <v>185057.4</v>
      </c>
      <c r="N47" s="690">
        <v>135525.92360000001</v>
      </c>
      <c r="O47" s="450">
        <v>0</v>
      </c>
      <c r="P47" s="380">
        <v>135525.92360000001</v>
      </c>
      <c r="Q47" s="689">
        <v>0.73234533501497379</v>
      </c>
      <c r="R47" s="472">
        <v>1807.0123146666667</v>
      </c>
    </row>
    <row r="48" spans="1:18" s="266" customFormat="1" ht="16.899999999999999" customHeight="1" x14ac:dyDescent="0.25">
      <c r="A48" s="275"/>
      <c r="B48" s="858" t="s">
        <v>59</v>
      </c>
      <c r="C48" s="999" t="s">
        <v>341</v>
      </c>
      <c r="D48" s="374">
        <v>40</v>
      </c>
      <c r="E48" s="754">
        <v>12</v>
      </c>
      <c r="F48" s="375">
        <v>28</v>
      </c>
      <c r="G48" s="374">
        <v>70</v>
      </c>
      <c r="H48" s="754">
        <v>28</v>
      </c>
      <c r="I48" s="379">
        <v>42</v>
      </c>
      <c r="J48" s="689">
        <v>1.5</v>
      </c>
      <c r="K48" s="376">
        <v>37834.39</v>
      </c>
      <c r="L48" s="450">
        <v>0</v>
      </c>
      <c r="M48" s="650">
        <v>37834.39</v>
      </c>
      <c r="N48" s="690">
        <v>77284.384199999986</v>
      </c>
      <c r="O48" s="450">
        <v>0</v>
      </c>
      <c r="P48" s="380">
        <v>77284.384199999986</v>
      </c>
      <c r="Q48" s="689">
        <v>2.0427020020674309</v>
      </c>
      <c r="R48" s="472">
        <v>1840.1043857142854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53</v>
      </c>
      <c r="E49" s="754">
        <v>2</v>
      </c>
      <c r="F49" s="375">
        <v>51</v>
      </c>
      <c r="G49" s="374">
        <v>35</v>
      </c>
      <c r="H49" s="754">
        <v>12</v>
      </c>
      <c r="I49" s="379">
        <v>23</v>
      </c>
      <c r="J49" s="689">
        <v>0.45098039215686275</v>
      </c>
      <c r="K49" s="376">
        <v>36741.979999999996</v>
      </c>
      <c r="L49" s="450">
        <v>0</v>
      </c>
      <c r="M49" s="650">
        <v>36741.979999999996</v>
      </c>
      <c r="N49" s="690">
        <v>75672.679999999993</v>
      </c>
      <c r="O49" s="450">
        <v>0</v>
      </c>
      <c r="P49" s="380">
        <v>75672.679999999993</v>
      </c>
      <c r="Q49" s="689">
        <v>2.0595700068423097</v>
      </c>
      <c r="R49" s="472">
        <v>3290.1165217391303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23</v>
      </c>
      <c r="E50" s="754">
        <v>1</v>
      </c>
      <c r="F50" s="375">
        <v>22</v>
      </c>
      <c r="G50" s="374">
        <v>38</v>
      </c>
      <c r="H50" s="754">
        <v>4</v>
      </c>
      <c r="I50" s="379">
        <v>34</v>
      </c>
      <c r="J50" s="689">
        <v>1.5454545454545454</v>
      </c>
      <c r="K50" s="376">
        <v>32078.720000000001</v>
      </c>
      <c r="L50" s="450">
        <v>0</v>
      </c>
      <c r="M50" s="650">
        <v>32078.720000000001</v>
      </c>
      <c r="N50" s="690">
        <v>56349.520000000004</v>
      </c>
      <c r="O50" s="450">
        <v>0</v>
      </c>
      <c r="P50" s="380">
        <v>56349.520000000004</v>
      </c>
      <c r="Q50" s="689">
        <v>1.7566012608981905</v>
      </c>
      <c r="R50" s="472">
        <v>1657.3388235294119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4</v>
      </c>
      <c r="E51" s="754">
        <v>0</v>
      </c>
      <c r="F51" s="375">
        <v>4</v>
      </c>
      <c r="G51" s="374">
        <v>8</v>
      </c>
      <c r="H51" s="754">
        <v>2</v>
      </c>
      <c r="I51" s="379">
        <v>6</v>
      </c>
      <c r="J51" s="689">
        <v>1.5</v>
      </c>
      <c r="K51" s="376">
        <v>4212.1099999999997</v>
      </c>
      <c r="L51" s="450">
        <v>0</v>
      </c>
      <c r="M51" s="650">
        <v>4212.1099999999997</v>
      </c>
      <c r="N51" s="690">
        <v>8595</v>
      </c>
      <c r="O51" s="450">
        <v>0</v>
      </c>
      <c r="P51" s="380">
        <v>8595</v>
      </c>
      <c r="Q51" s="689">
        <v>2.0405450000118708</v>
      </c>
      <c r="R51" s="472">
        <v>1432.5</v>
      </c>
    </row>
    <row r="52" spans="1:19" s="266" customFormat="1" ht="16.899999999999999" customHeight="1" x14ac:dyDescent="0.25">
      <c r="A52" s="275"/>
      <c r="B52" s="289" t="s">
        <v>66</v>
      </c>
      <c r="C52" s="993" t="s">
        <v>71</v>
      </c>
      <c r="D52" s="374">
        <v>5</v>
      </c>
      <c r="E52" s="754">
        <v>1</v>
      </c>
      <c r="F52" s="375">
        <v>4</v>
      </c>
      <c r="G52" s="374">
        <v>9</v>
      </c>
      <c r="H52" s="754">
        <v>2</v>
      </c>
      <c r="I52" s="379">
        <v>7</v>
      </c>
      <c r="J52" s="689">
        <v>1.75</v>
      </c>
      <c r="K52" s="376">
        <v>2922.24</v>
      </c>
      <c r="L52" s="450">
        <v>0</v>
      </c>
      <c r="M52" s="650">
        <v>2922.24</v>
      </c>
      <c r="N52" s="690">
        <v>8133.66</v>
      </c>
      <c r="O52" s="450">
        <v>0</v>
      </c>
      <c r="P52" s="380">
        <v>8133.66</v>
      </c>
      <c r="Q52" s="689">
        <v>2.7833648160315376</v>
      </c>
      <c r="R52" s="472">
        <v>1161.9514285714286</v>
      </c>
    </row>
    <row r="53" spans="1:19" s="266" customFormat="1" ht="16.899999999999999" customHeight="1" x14ac:dyDescent="0.25">
      <c r="A53" s="275"/>
      <c r="B53" s="289" t="s">
        <v>67</v>
      </c>
      <c r="C53" s="749" t="s">
        <v>168</v>
      </c>
      <c r="D53" s="374">
        <v>6</v>
      </c>
      <c r="E53" s="754">
        <v>2</v>
      </c>
      <c r="F53" s="375">
        <v>4</v>
      </c>
      <c r="G53" s="374">
        <v>17</v>
      </c>
      <c r="H53" s="754">
        <v>2</v>
      </c>
      <c r="I53" s="379">
        <v>15</v>
      </c>
      <c r="J53" s="689">
        <v>3.75</v>
      </c>
      <c r="K53" s="376">
        <v>4277.49</v>
      </c>
      <c r="L53" s="450">
        <v>0</v>
      </c>
      <c r="M53" s="650">
        <v>4277.49</v>
      </c>
      <c r="N53" s="690">
        <v>7589.6</v>
      </c>
      <c r="O53" s="450">
        <v>0</v>
      </c>
      <c r="P53" s="380">
        <v>7589.6</v>
      </c>
      <c r="Q53" s="689">
        <v>1.7743115705705919</v>
      </c>
      <c r="R53" s="472">
        <v>505.97333333333336</v>
      </c>
    </row>
    <row r="54" spans="1:19" s="266" customFormat="1" ht="16.899999999999999" customHeight="1" x14ac:dyDescent="0.25">
      <c r="A54" s="275"/>
      <c r="B54" s="858" t="s">
        <v>22</v>
      </c>
      <c r="C54" s="749" t="s">
        <v>172</v>
      </c>
      <c r="D54" s="374">
        <v>39</v>
      </c>
      <c r="E54" s="754">
        <v>3</v>
      </c>
      <c r="F54" s="375">
        <v>36</v>
      </c>
      <c r="G54" s="374">
        <v>0</v>
      </c>
      <c r="H54" s="754">
        <v>0</v>
      </c>
      <c r="I54" s="379">
        <v>0</v>
      </c>
      <c r="J54" s="689">
        <v>0</v>
      </c>
      <c r="K54" s="376">
        <v>101978.67</v>
      </c>
      <c r="L54" s="450">
        <v>0</v>
      </c>
      <c r="M54" s="650">
        <v>101978.67</v>
      </c>
      <c r="N54" s="690">
        <v>0</v>
      </c>
      <c r="O54" s="450">
        <v>0</v>
      </c>
      <c r="P54" s="380">
        <v>0</v>
      </c>
      <c r="Q54" s="689">
        <v>0</v>
      </c>
      <c r="R54" s="472" t="s">
        <v>348</v>
      </c>
    </row>
    <row r="55" spans="1:19" s="266" customFormat="1" ht="16.899999999999999" customHeight="1" x14ac:dyDescent="0.25">
      <c r="A55" s="275"/>
      <c r="B55" s="289" t="s">
        <v>24</v>
      </c>
      <c r="C55" s="749" t="s">
        <v>164</v>
      </c>
      <c r="D55" s="374">
        <v>0</v>
      </c>
      <c r="E55" s="754">
        <v>0</v>
      </c>
      <c r="F55" s="375">
        <v>0</v>
      </c>
      <c r="G55" s="374">
        <v>0</v>
      </c>
      <c r="H55" s="754">
        <v>0</v>
      </c>
      <c r="I55" s="379">
        <v>0</v>
      </c>
      <c r="J55" s="689" t="s">
        <v>348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348</v>
      </c>
      <c r="R55" s="472" t="s">
        <v>348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0</v>
      </c>
      <c r="H56" s="754">
        <v>0</v>
      </c>
      <c r="I56" s="379">
        <v>0</v>
      </c>
      <c r="J56" s="689" t="s">
        <v>348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348</v>
      </c>
      <c r="R56" s="472" t="s">
        <v>348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348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348</v>
      </c>
      <c r="R57" s="472" t="s">
        <v>348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470</v>
      </c>
      <c r="E58" s="384">
        <v>73</v>
      </c>
      <c r="F58" s="385">
        <v>397</v>
      </c>
      <c r="G58" s="374">
        <v>563</v>
      </c>
      <c r="H58" s="384">
        <v>129</v>
      </c>
      <c r="I58" s="388">
        <v>434</v>
      </c>
      <c r="J58" s="688">
        <v>1.093198992443325</v>
      </c>
      <c r="K58" s="650">
        <v>588076.99</v>
      </c>
      <c r="L58" s="453">
        <v>0</v>
      </c>
      <c r="M58" s="386">
        <v>588076.99</v>
      </c>
      <c r="N58" s="650">
        <v>751857.65779999993</v>
      </c>
      <c r="O58" s="453">
        <v>0</v>
      </c>
      <c r="P58" s="651">
        <v>751857.65779999993</v>
      </c>
      <c r="Q58" s="688">
        <v>1.2785020849055835</v>
      </c>
      <c r="R58" s="478">
        <v>1732.3909165898615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35</v>
      </c>
      <c r="E60" s="754">
        <v>5</v>
      </c>
      <c r="F60" s="375">
        <v>30</v>
      </c>
      <c r="G60" s="374">
        <v>31</v>
      </c>
      <c r="H60" s="754">
        <v>8</v>
      </c>
      <c r="I60" s="379">
        <v>23</v>
      </c>
      <c r="J60" s="689">
        <v>0.76666666666666672</v>
      </c>
      <c r="K60" s="458"/>
      <c r="L60" s="459"/>
      <c r="M60" s="375">
        <v>76281.289999999994</v>
      </c>
      <c r="N60" s="458"/>
      <c r="O60" s="459"/>
      <c r="P60" s="379">
        <v>65657.05</v>
      </c>
      <c r="Q60" s="689">
        <v>0.86072285877703447</v>
      </c>
      <c r="R60" s="472">
        <v>2854.6543478260869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18</v>
      </c>
      <c r="E61" s="754">
        <v>3</v>
      </c>
      <c r="F61" s="375">
        <v>15</v>
      </c>
      <c r="G61" s="374">
        <v>24</v>
      </c>
      <c r="H61" s="754">
        <v>7</v>
      </c>
      <c r="I61" s="379">
        <v>17</v>
      </c>
      <c r="J61" s="689">
        <v>1.1333333333333333</v>
      </c>
      <c r="K61" s="482"/>
      <c r="L61" s="483"/>
      <c r="M61" s="375">
        <v>67863.240000000005</v>
      </c>
      <c r="N61" s="482"/>
      <c r="O61" s="483"/>
      <c r="P61" s="379">
        <v>48706.58</v>
      </c>
      <c r="Q61" s="689">
        <v>0.71771669021402451</v>
      </c>
      <c r="R61" s="472">
        <v>2865.0929411764705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0</v>
      </c>
      <c r="E62" s="754">
        <v>0</v>
      </c>
      <c r="F62" s="375">
        <v>0</v>
      </c>
      <c r="G62" s="374">
        <v>2</v>
      </c>
      <c r="H62" s="754">
        <v>0</v>
      </c>
      <c r="I62" s="379">
        <v>2</v>
      </c>
      <c r="J62" s="689" t="s">
        <v>348</v>
      </c>
      <c r="K62" s="460"/>
      <c r="L62" s="461"/>
      <c r="M62" s="375">
        <v>0</v>
      </c>
      <c r="N62" s="460"/>
      <c r="O62" s="461"/>
      <c r="P62" s="379">
        <v>7302.01</v>
      </c>
      <c r="Q62" s="689" t="s">
        <v>348</v>
      </c>
      <c r="R62" s="472">
        <v>3651.0050000000001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3</v>
      </c>
      <c r="E63" s="754">
        <v>0</v>
      </c>
      <c r="F63" s="375">
        <v>3</v>
      </c>
      <c r="G63" s="374">
        <v>0</v>
      </c>
      <c r="H63" s="754">
        <v>0</v>
      </c>
      <c r="I63" s="379">
        <v>0</v>
      </c>
      <c r="J63" s="689">
        <v>0</v>
      </c>
      <c r="K63" s="482"/>
      <c r="L63" s="484"/>
      <c r="M63" s="375">
        <v>8862.85</v>
      </c>
      <c r="N63" s="482"/>
      <c r="O63" s="483"/>
      <c r="P63" s="379">
        <v>0</v>
      </c>
      <c r="Q63" s="689">
        <v>0</v>
      </c>
      <c r="R63" s="472" t="s">
        <v>348</v>
      </c>
    </row>
    <row r="64" spans="1:19" s="266" customFormat="1" ht="16.899999999999999" customHeight="1" x14ac:dyDescent="0.25">
      <c r="A64" s="275"/>
      <c r="B64" s="858" t="s">
        <v>61</v>
      </c>
      <c r="C64" s="999" t="s">
        <v>341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348</v>
      </c>
      <c r="K64" s="482"/>
      <c r="L64" s="483"/>
      <c r="M64" s="375">
        <v>0</v>
      </c>
      <c r="N64" s="482"/>
      <c r="O64" s="483"/>
      <c r="P64" s="379">
        <v>0</v>
      </c>
      <c r="Q64" s="689" t="s">
        <v>348</v>
      </c>
      <c r="R64" s="472" t="s">
        <v>348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348</v>
      </c>
      <c r="K65" s="482"/>
      <c r="L65" s="484"/>
      <c r="M65" s="375">
        <v>0</v>
      </c>
      <c r="N65" s="482"/>
      <c r="O65" s="483"/>
      <c r="P65" s="379">
        <v>0</v>
      </c>
      <c r="Q65" s="689" t="s">
        <v>348</v>
      </c>
      <c r="R65" s="472" t="s">
        <v>348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348</v>
      </c>
      <c r="K66" s="482"/>
      <c r="L66" s="483"/>
      <c r="M66" s="375">
        <v>0</v>
      </c>
      <c r="N66" s="482"/>
      <c r="O66" s="483"/>
      <c r="P66" s="379">
        <v>0</v>
      </c>
      <c r="Q66" s="689" t="s">
        <v>348</v>
      </c>
      <c r="R66" s="472" t="s">
        <v>348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56</v>
      </c>
      <c r="E67" s="374">
        <v>8</v>
      </c>
      <c r="F67" s="393">
        <v>48</v>
      </c>
      <c r="G67" s="374">
        <v>57</v>
      </c>
      <c r="H67" s="374">
        <v>15</v>
      </c>
      <c r="I67" s="394">
        <v>42</v>
      </c>
      <c r="J67" s="688">
        <v>0.875</v>
      </c>
      <c r="K67" s="417"/>
      <c r="L67" s="462"/>
      <c r="M67" s="386">
        <v>153007.38</v>
      </c>
      <c r="N67" s="417"/>
      <c r="O67" s="462"/>
      <c r="P67" s="651">
        <v>121665.64</v>
      </c>
      <c r="Q67" s="688">
        <v>0.79516190656947394</v>
      </c>
      <c r="R67" s="478">
        <v>2896.8009523809524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3" t="s">
        <v>318</v>
      </c>
      <c r="C69" s="1023"/>
      <c r="D69" s="374">
        <v>526</v>
      </c>
      <c r="E69" s="384">
        <v>81</v>
      </c>
      <c r="F69" s="455">
        <v>445</v>
      </c>
      <c r="G69" s="374">
        <v>620</v>
      </c>
      <c r="H69" s="384">
        <v>144</v>
      </c>
      <c r="I69" s="388">
        <v>476</v>
      </c>
      <c r="J69" s="449">
        <v>1.0696629213483146</v>
      </c>
      <c r="K69" s="650">
        <v>741084.37</v>
      </c>
      <c r="L69" s="453">
        <v>0</v>
      </c>
      <c r="M69" s="386">
        <v>741084.37</v>
      </c>
      <c r="N69" s="650">
        <v>873523.29779999994</v>
      </c>
      <c r="O69" s="453">
        <v>0</v>
      </c>
      <c r="P69" s="651">
        <v>873523.29779999994</v>
      </c>
      <c r="Q69" s="449">
        <v>1.1787096492130849</v>
      </c>
      <c r="R69" s="478">
        <v>1835.1329785714283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7" t="s">
        <v>287</v>
      </c>
      <c r="C76" s="1327"/>
      <c r="D76" s="1327"/>
      <c r="E76" s="1327"/>
      <c r="F76" s="1327"/>
      <c r="G76" s="1327"/>
      <c r="H76" s="1327"/>
      <c r="I76" s="1327"/>
      <c r="J76" s="1327"/>
      <c r="K76" s="1327"/>
      <c r="L76" s="1327"/>
      <c r="M76" s="1327"/>
      <c r="N76" s="1327"/>
      <c r="O76" s="1327"/>
      <c r="P76" s="1327"/>
      <c r="Q76" s="1327"/>
      <c r="R76" s="751"/>
    </row>
    <row r="77" spans="1:21" s="266" customFormat="1" ht="16.149999999999999" customHeight="1" x14ac:dyDescent="0.25">
      <c r="A77" s="275"/>
      <c r="B77" s="1226" t="s">
        <v>84</v>
      </c>
      <c r="C77" s="1008" t="s">
        <v>211</v>
      </c>
      <c r="D77" s="1011" t="s">
        <v>81</v>
      </c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6"/>
      <c r="S77" s="465"/>
      <c r="T77" s="465"/>
      <c r="U77" s="466"/>
    </row>
    <row r="78" spans="1:21" s="266" customFormat="1" ht="15" customHeight="1" x14ac:dyDescent="0.25">
      <c r="A78" s="275"/>
      <c r="B78" s="1227"/>
      <c r="C78" s="1009"/>
      <c r="D78" s="1026" t="s">
        <v>197</v>
      </c>
      <c r="E78" s="1238"/>
      <c r="F78" s="1238"/>
      <c r="G78" s="1238"/>
      <c r="H78" s="1238"/>
      <c r="I78" s="1027"/>
      <c r="J78" s="1018" t="s">
        <v>345</v>
      </c>
      <c r="K78" s="1026" t="s">
        <v>220</v>
      </c>
      <c r="L78" s="1238"/>
      <c r="M78" s="1238"/>
      <c r="N78" s="1238"/>
      <c r="O78" s="1238"/>
      <c r="P78" s="1027"/>
      <c r="Q78" s="1325" t="s">
        <v>345</v>
      </c>
      <c r="R78" s="1098" t="s">
        <v>315</v>
      </c>
    </row>
    <row r="79" spans="1:21" s="266" customFormat="1" ht="19.149999999999999" customHeight="1" x14ac:dyDescent="0.25">
      <c r="A79" s="275"/>
      <c r="B79" s="1227"/>
      <c r="C79" s="1009"/>
      <c r="D79" s="1054" t="s">
        <v>346</v>
      </c>
      <c r="E79" s="1321"/>
      <c r="F79" s="1055"/>
      <c r="G79" s="1321" t="s">
        <v>347</v>
      </c>
      <c r="H79" s="1321"/>
      <c r="I79" s="1055"/>
      <c r="J79" s="1018"/>
      <c r="K79" s="1054" t="s">
        <v>346</v>
      </c>
      <c r="L79" s="1321"/>
      <c r="M79" s="1055"/>
      <c r="N79" s="1321" t="s">
        <v>347</v>
      </c>
      <c r="O79" s="1321"/>
      <c r="P79" s="1055"/>
      <c r="Q79" s="1325"/>
      <c r="R79" s="1018"/>
    </row>
    <row r="80" spans="1:21" s="266" customFormat="1" ht="19.149999999999999" customHeight="1" x14ac:dyDescent="0.25">
      <c r="A80" s="275"/>
      <c r="B80" s="1228"/>
      <c r="C80" s="1010"/>
      <c r="D80" s="565" t="s">
        <v>124</v>
      </c>
      <c r="E80" s="353" t="s">
        <v>284</v>
      </c>
      <c r="F80" s="353" t="s">
        <v>221</v>
      </c>
      <c r="G80" s="565" t="s">
        <v>124</v>
      </c>
      <c r="H80" s="353" t="s">
        <v>284</v>
      </c>
      <c r="I80" s="353" t="s">
        <v>221</v>
      </c>
      <c r="J80" s="1019"/>
      <c r="K80" s="372" t="s">
        <v>285</v>
      </c>
      <c r="L80" s="745" t="s">
        <v>215</v>
      </c>
      <c r="M80" s="372" t="s">
        <v>221</v>
      </c>
      <c r="N80" s="372" t="s">
        <v>286</v>
      </c>
      <c r="O80" s="745" t="s">
        <v>215</v>
      </c>
      <c r="P80" s="372" t="s">
        <v>221</v>
      </c>
      <c r="Q80" s="1198"/>
      <c r="R80" s="1019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91</v>
      </c>
      <c r="E82" s="754">
        <v>15</v>
      </c>
      <c r="F82" s="375">
        <v>76</v>
      </c>
      <c r="G82" s="374">
        <v>155</v>
      </c>
      <c r="H82" s="754">
        <v>14</v>
      </c>
      <c r="I82" s="379">
        <v>141</v>
      </c>
      <c r="J82" s="689">
        <v>1.8552631578947369</v>
      </c>
      <c r="K82" s="754">
        <v>164276.56</v>
      </c>
      <c r="L82" s="450">
        <v>0</v>
      </c>
      <c r="M82" s="650">
        <v>164276.56</v>
      </c>
      <c r="N82" s="754">
        <v>284101.37</v>
      </c>
      <c r="O82" s="450">
        <v>0</v>
      </c>
      <c r="P82" s="380">
        <v>284101.37</v>
      </c>
      <c r="Q82" s="689">
        <v>1.7294090526366026</v>
      </c>
      <c r="R82" s="472">
        <v>2014.9033333333332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61</v>
      </c>
      <c r="E83" s="754">
        <v>6</v>
      </c>
      <c r="F83" s="375">
        <v>55</v>
      </c>
      <c r="G83" s="374">
        <v>58</v>
      </c>
      <c r="H83" s="754">
        <v>7</v>
      </c>
      <c r="I83" s="379">
        <v>51</v>
      </c>
      <c r="J83" s="689">
        <v>0.92727272727272725</v>
      </c>
      <c r="K83" s="754">
        <v>158442.35999999999</v>
      </c>
      <c r="L83" s="450">
        <v>0</v>
      </c>
      <c r="M83" s="650">
        <v>158442.35999999999</v>
      </c>
      <c r="N83" s="754">
        <v>186230.23</v>
      </c>
      <c r="O83" s="450">
        <v>0</v>
      </c>
      <c r="P83" s="380">
        <v>186230.23</v>
      </c>
      <c r="Q83" s="689">
        <v>1.1753815709384789</v>
      </c>
      <c r="R83" s="472">
        <v>3651.5731372549021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51</v>
      </c>
      <c r="E84" s="754">
        <v>1</v>
      </c>
      <c r="F84" s="375">
        <v>50</v>
      </c>
      <c r="G84" s="374">
        <v>94</v>
      </c>
      <c r="H84" s="754">
        <v>1</v>
      </c>
      <c r="I84" s="379">
        <v>93</v>
      </c>
      <c r="J84" s="689">
        <v>1.86</v>
      </c>
      <c r="K84" s="754">
        <v>92031.48</v>
      </c>
      <c r="L84" s="450">
        <v>0</v>
      </c>
      <c r="M84" s="650">
        <v>92031.48</v>
      </c>
      <c r="N84" s="754">
        <v>175907.37</v>
      </c>
      <c r="O84" s="450">
        <v>0</v>
      </c>
      <c r="P84" s="380">
        <v>175907.37</v>
      </c>
      <c r="Q84" s="689">
        <v>1.9113826051694485</v>
      </c>
      <c r="R84" s="472">
        <v>1891.4770967741936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78</v>
      </c>
      <c r="E85" s="754">
        <v>6</v>
      </c>
      <c r="F85" s="375">
        <v>72</v>
      </c>
      <c r="G85" s="374">
        <v>73</v>
      </c>
      <c r="H85" s="754">
        <v>2</v>
      </c>
      <c r="I85" s="379">
        <v>71</v>
      </c>
      <c r="J85" s="689">
        <v>0.98611111111111116</v>
      </c>
      <c r="K85" s="754">
        <v>160413.28999999998</v>
      </c>
      <c r="L85" s="450">
        <v>0</v>
      </c>
      <c r="M85" s="650">
        <v>160413.28999999998</v>
      </c>
      <c r="N85" s="754">
        <v>133481.91</v>
      </c>
      <c r="O85" s="450">
        <v>0</v>
      </c>
      <c r="P85" s="380">
        <v>133481.91</v>
      </c>
      <c r="Q85" s="689">
        <v>0.8321125388052325</v>
      </c>
      <c r="R85" s="472">
        <v>1880.0269014084508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43</v>
      </c>
      <c r="E86" s="754">
        <v>2</v>
      </c>
      <c r="F86" s="375">
        <v>41</v>
      </c>
      <c r="G86" s="374">
        <v>55</v>
      </c>
      <c r="H86" s="754">
        <v>3</v>
      </c>
      <c r="I86" s="379">
        <v>52</v>
      </c>
      <c r="J86" s="689">
        <v>1.2682926829268293</v>
      </c>
      <c r="K86" s="754">
        <v>55653.01</v>
      </c>
      <c r="L86" s="450">
        <v>0</v>
      </c>
      <c r="M86" s="650">
        <v>55653.01</v>
      </c>
      <c r="N86" s="754">
        <v>64675.16</v>
      </c>
      <c r="O86" s="450">
        <v>0</v>
      </c>
      <c r="P86" s="380">
        <v>64675.16</v>
      </c>
      <c r="Q86" s="689">
        <v>1.1621143222981112</v>
      </c>
      <c r="R86" s="472">
        <v>1243.7530769230771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22</v>
      </c>
      <c r="E87" s="754">
        <v>1</v>
      </c>
      <c r="F87" s="375">
        <v>21</v>
      </c>
      <c r="G87" s="374">
        <v>29</v>
      </c>
      <c r="H87" s="754">
        <v>3</v>
      </c>
      <c r="I87" s="379">
        <v>26</v>
      </c>
      <c r="J87" s="689">
        <v>1.2380952380952381</v>
      </c>
      <c r="K87" s="754">
        <v>40283.089999999997</v>
      </c>
      <c r="L87" s="450">
        <v>0</v>
      </c>
      <c r="M87" s="650">
        <v>40283.089999999997</v>
      </c>
      <c r="N87" s="754">
        <v>53361.18</v>
      </c>
      <c r="O87" s="450">
        <v>0</v>
      </c>
      <c r="P87" s="380">
        <v>53361.18</v>
      </c>
      <c r="Q87" s="689">
        <v>1.3246545883148488</v>
      </c>
      <c r="R87" s="472">
        <v>2052.353076923077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25</v>
      </c>
      <c r="E88" s="754">
        <v>4</v>
      </c>
      <c r="F88" s="375">
        <v>21</v>
      </c>
      <c r="G88" s="374">
        <v>34</v>
      </c>
      <c r="H88" s="754">
        <v>4</v>
      </c>
      <c r="I88" s="379">
        <v>30</v>
      </c>
      <c r="J88" s="689">
        <v>1.4285714285714286</v>
      </c>
      <c r="K88" s="754">
        <v>35391.589999999997</v>
      </c>
      <c r="L88" s="450">
        <v>0</v>
      </c>
      <c r="M88" s="650">
        <v>35391.589999999997</v>
      </c>
      <c r="N88" s="754">
        <v>42259.86</v>
      </c>
      <c r="O88" s="450">
        <v>0</v>
      </c>
      <c r="P88" s="380">
        <v>42259.86</v>
      </c>
      <c r="Q88" s="689">
        <v>1.194065030703622</v>
      </c>
      <c r="R88" s="472">
        <v>1408.662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371</v>
      </c>
      <c r="E89" s="384">
        <v>35</v>
      </c>
      <c r="F89" s="385">
        <v>336</v>
      </c>
      <c r="G89" s="384">
        <v>498</v>
      </c>
      <c r="H89" s="384">
        <v>34</v>
      </c>
      <c r="I89" s="388">
        <v>464</v>
      </c>
      <c r="J89" s="688">
        <v>1.3809523809523809</v>
      </c>
      <c r="K89" s="650">
        <v>706491.37999999989</v>
      </c>
      <c r="L89" s="457">
        <v>0</v>
      </c>
      <c r="M89" s="408">
        <v>706491.37999999989</v>
      </c>
      <c r="N89" s="486">
        <v>940017.08000000007</v>
      </c>
      <c r="O89" s="457">
        <v>0</v>
      </c>
      <c r="P89" s="454">
        <v>940017.08000000007</v>
      </c>
      <c r="Q89" s="688">
        <v>1.3305428864539015</v>
      </c>
      <c r="R89" s="478">
        <v>2025.8988793103449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1</v>
      </c>
      <c r="E91" s="754">
        <v>1</v>
      </c>
      <c r="F91" s="375">
        <v>0</v>
      </c>
      <c r="G91" s="374">
        <v>12</v>
      </c>
      <c r="H91" s="754">
        <v>0</v>
      </c>
      <c r="I91" s="379">
        <v>12</v>
      </c>
      <c r="J91" s="689" t="s">
        <v>348</v>
      </c>
      <c r="K91" s="754">
        <v>0</v>
      </c>
      <c r="L91" s="450">
        <v>0</v>
      </c>
      <c r="M91" s="650">
        <v>0</v>
      </c>
      <c r="N91" s="754">
        <v>16991.919999999998</v>
      </c>
      <c r="O91" s="450">
        <v>0</v>
      </c>
      <c r="P91" s="380">
        <v>16991.919999999998</v>
      </c>
      <c r="Q91" s="689" t="s">
        <v>348</v>
      </c>
      <c r="R91" s="472">
        <v>1415.9933333333331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348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348</v>
      </c>
      <c r="R92" s="472" t="s">
        <v>348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348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348</v>
      </c>
      <c r="R93" s="472" t="s">
        <v>348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348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348</v>
      </c>
      <c r="R94" s="472" t="s">
        <v>348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348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348</v>
      </c>
      <c r="R95" s="472" t="s">
        <v>348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348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348</v>
      </c>
      <c r="R96" s="472" t="s">
        <v>348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348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348</v>
      </c>
      <c r="R97" s="472" t="s">
        <v>348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1</v>
      </c>
      <c r="E98" s="384">
        <v>1</v>
      </c>
      <c r="F98" s="385">
        <v>0</v>
      </c>
      <c r="G98" s="384">
        <v>12</v>
      </c>
      <c r="H98" s="384">
        <v>0</v>
      </c>
      <c r="I98" s="388">
        <v>12</v>
      </c>
      <c r="J98" s="688" t="s">
        <v>348</v>
      </c>
      <c r="K98" s="650">
        <v>0</v>
      </c>
      <c r="L98" s="457">
        <v>0</v>
      </c>
      <c r="M98" s="408">
        <v>0</v>
      </c>
      <c r="N98" s="486">
        <v>16991.919999999998</v>
      </c>
      <c r="O98" s="457">
        <v>0</v>
      </c>
      <c r="P98" s="454">
        <v>16991.919999999998</v>
      </c>
      <c r="Q98" s="688" t="s">
        <v>348</v>
      </c>
      <c r="R98" s="478">
        <v>1415.9933333333331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3" t="s">
        <v>318</v>
      </c>
      <c r="C100" s="1023"/>
      <c r="D100" s="374">
        <v>372</v>
      </c>
      <c r="E100" s="384">
        <v>36</v>
      </c>
      <c r="F100" s="455">
        <v>336</v>
      </c>
      <c r="G100" s="374">
        <v>510</v>
      </c>
      <c r="H100" s="384">
        <v>34</v>
      </c>
      <c r="I100" s="388">
        <v>476</v>
      </c>
      <c r="J100" s="449">
        <v>1.4166666666666667</v>
      </c>
      <c r="K100" s="650">
        <v>706491.37999999989</v>
      </c>
      <c r="L100" s="453">
        <v>0</v>
      </c>
      <c r="M100" s="386">
        <v>706491.37999999989</v>
      </c>
      <c r="N100" s="650">
        <v>957009.00000000012</v>
      </c>
      <c r="O100" s="453">
        <v>0</v>
      </c>
      <c r="P100" s="651">
        <v>957009.00000000012</v>
      </c>
      <c r="Q100" s="449">
        <v>1.3545940220813455</v>
      </c>
      <c r="R100" s="478">
        <v>2010.5231092436977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288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746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26" t="s">
        <v>197</v>
      </c>
      <c r="E118" s="1238"/>
      <c r="F118" s="1238"/>
      <c r="G118" s="1238"/>
      <c r="H118" s="1238"/>
      <c r="I118" s="1027"/>
      <c r="J118" s="1018" t="s">
        <v>345</v>
      </c>
      <c r="K118" s="1026" t="s">
        <v>220</v>
      </c>
      <c r="L118" s="1238"/>
      <c r="M118" s="1238"/>
      <c r="N118" s="1238"/>
      <c r="O118" s="1238"/>
      <c r="P118" s="1027"/>
      <c r="Q118" s="1197" t="s">
        <v>345</v>
      </c>
      <c r="R118" s="1098" t="s">
        <v>315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346</v>
      </c>
      <c r="E119" s="1321"/>
      <c r="F119" s="1055"/>
      <c r="G119" s="1321" t="s">
        <v>347</v>
      </c>
      <c r="H119" s="1321"/>
      <c r="I119" s="1055"/>
      <c r="J119" s="1018"/>
      <c r="K119" s="1054" t="s">
        <v>346</v>
      </c>
      <c r="L119" s="1321"/>
      <c r="M119" s="1055"/>
      <c r="N119" s="1321" t="s">
        <v>347</v>
      </c>
      <c r="O119" s="1321"/>
      <c r="P119" s="1055"/>
      <c r="Q119" s="1325"/>
      <c r="R119" s="1018"/>
    </row>
    <row r="120" spans="1:18" s="266" customFormat="1" ht="19.149999999999999" customHeight="1" x14ac:dyDescent="0.25">
      <c r="A120" s="275"/>
      <c r="B120" s="1228"/>
      <c r="C120" s="1010"/>
      <c r="D120" s="565" t="s">
        <v>124</v>
      </c>
      <c r="E120" s="353" t="s">
        <v>284</v>
      </c>
      <c r="F120" s="353" t="s">
        <v>221</v>
      </c>
      <c r="G120" s="565" t="s">
        <v>124</v>
      </c>
      <c r="H120" s="353" t="s">
        <v>284</v>
      </c>
      <c r="I120" s="353" t="s">
        <v>221</v>
      </c>
      <c r="J120" s="1019"/>
      <c r="K120" s="372" t="s">
        <v>285</v>
      </c>
      <c r="L120" s="745" t="s">
        <v>215</v>
      </c>
      <c r="M120" s="372" t="s">
        <v>221</v>
      </c>
      <c r="N120" s="372" t="s">
        <v>286</v>
      </c>
      <c r="O120" s="745" t="s">
        <v>215</v>
      </c>
      <c r="P120" s="372" t="s">
        <v>221</v>
      </c>
      <c r="Q120" s="1198"/>
      <c r="R120" s="1019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0" t="s">
        <v>165</v>
      </c>
      <c r="D122" s="374">
        <v>538</v>
      </c>
      <c r="E122" s="374">
        <v>57</v>
      </c>
      <c r="F122" s="375">
        <v>481</v>
      </c>
      <c r="G122" s="374">
        <v>647</v>
      </c>
      <c r="H122" s="374">
        <v>49</v>
      </c>
      <c r="I122" s="379">
        <v>598</v>
      </c>
      <c r="J122" s="448">
        <v>1.2432432432432432</v>
      </c>
      <c r="K122" s="376">
        <v>2005473.92</v>
      </c>
      <c r="L122" s="450">
        <v>-33488.239999999998</v>
      </c>
      <c r="M122" s="650">
        <v>1971985.68</v>
      </c>
      <c r="N122" s="376">
        <v>2151415.21</v>
      </c>
      <c r="O122" s="450">
        <v>-124953.12</v>
      </c>
      <c r="P122" s="380">
        <v>2026462.0899999999</v>
      </c>
      <c r="Q122" s="448">
        <v>1.0276251549656283</v>
      </c>
      <c r="R122" s="472">
        <v>3388.7325919732439</v>
      </c>
    </row>
    <row r="123" spans="1:18" s="266" customFormat="1" ht="18" customHeight="1" x14ac:dyDescent="0.25">
      <c r="A123" s="275"/>
      <c r="B123" s="439" t="s">
        <v>55</v>
      </c>
      <c r="C123" s="993" t="s">
        <v>171</v>
      </c>
      <c r="D123" s="374">
        <v>1105</v>
      </c>
      <c r="E123" s="374">
        <v>119</v>
      </c>
      <c r="F123" s="375">
        <v>986</v>
      </c>
      <c r="G123" s="374">
        <v>1446</v>
      </c>
      <c r="H123" s="374">
        <v>172</v>
      </c>
      <c r="I123" s="379">
        <v>1274</v>
      </c>
      <c r="J123" s="448">
        <v>1.2920892494929006</v>
      </c>
      <c r="K123" s="376">
        <v>1572525.13</v>
      </c>
      <c r="L123" s="450">
        <v>-14432.22</v>
      </c>
      <c r="M123" s="650">
        <v>1558092.91</v>
      </c>
      <c r="N123" s="376">
        <v>1885657.7600000002</v>
      </c>
      <c r="O123" s="450">
        <v>-13299.69</v>
      </c>
      <c r="P123" s="380">
        <v>1872358.0700000003</v>
      </c>
      <c r="Q123" s="448">
        <v>1.2016986008876713</v>
      </c>
      <c r="R123" s="472">
        <v>1469.6688147566722</v>
      </c>
    </row>
    <row r="124" spans="1:18" s="266" customFormat="1" ht="18" customHeight="1" x14ac:dyDescent="0.25">
      <c r="A124" s="275"/>
      <c r="B124" s="440" t="s">
        <v>57</v>
      </c>
      <c r="C124" s="749" t="s">
        <v>169</v>
      </c>
      <c r="D124" s="374">
        <v>902</v>
      </c>
      <c r="E124" s="374">
        <v>150</v>
      </c>
      <c r="F124" s="375">
        <v>752</v>
      </c>
      <c r="G124" s="374">
        <v>1010</v>
      </c>
      <c r="H124" s="374">
        <v>161</v>
      </c>
      <c r="I124" s="379">
        <v>849</v>
      </c>
      <c r="J124" s="448">
        <v>1.1289893617021276</v>
      </c>
      <c r="K124" s="376">
        <v>1870219.3599999999</v>
      </c>
      <c r="L124" s="450">
        <v>0</v>
      </c>
      <c r="M124" s="650">
        <v>1870219.3599999999</v>
      </c>
      <c r="N124" s="383">
        <v>1861630.6399999997</v>
      </c>
      <c r="O124" s="450">
        <v>-17131.71</v>
      </c>
      <c r="P124" s="380">
        <v>1844498.9299999997</v>
      </c>
      <c r="Q124" s="448">
        <v>0.98624737260767092</v>
      </c>
      <c r="R124" s="472">
        <v>2172.5546878680798</v>
      </c>
    </row>
    <row r="125" spans="1:18" s="266" customFormat="1" ht="18" customHeight="1" x14ac:dyDescent="0.25">
      <c r="A125" s="275"/>
      <c r="B125" s="440" t="s">
        <v>59</v>
      </c>
      <c r="C125" s="874" t="s">
        <v>166</v>
      </c>
      <c r="D125" s="374">
        <v>959</v>
      </c>
      <c r="E125" s="374">
        <v>92</v>
      </c>
      <c r="F125" s="375">
        <v>867</v>
      </c>
      <c r="G125" s="374">
        <v>1057</v>
      </c>
      <c r="H125" s="374">
        <v>115</v>
      </c>
      <c r="I125" s="379">
        <v>942</v>
      </c>
      <c r="J125" s="448">
        <v>1.0865051903114187</v>
      </c>
      <c r="K125" s="376">
        <v>1956021.8783999998</v>
      </c>
      <c r="L125" s="450">
        <v>0</v>
      </c>
      <c r="M125" s="650">
        <v>1956021.8783999998</v>
      </c>
      <c r="N125" s="376">
        <v>1781536.7584000004</v>
      </c>
      <c r="O125" s="450">
        <v>0</v>
      </c>
      <c r="P125" s="380">
        <v>1781536.7584000004</v>
      </c>
      <c r="Q125" s="448">
        <v>0.91079592619755056</v>
      </c>
      <c r="R125" s="472">
        <v>1891.2279813163486</v>
      </c>
    </row>
    <row r="126" spans="1:18" s="266" customFormat="1" ht="18" customHeight="1" x14ac:dyDescent="0.25">
      <c r="A126" s="275"/>
      <c r="B126" s="439" t="s">
        <v>61</v>
      </c>
      <c r="C126" s="865" t="s">
        <v>167</v>
      </c>
      <c r="D126" s="374">
        <v>289</v>
      </c>
      <c r="E126" s="374">
        <v>18</v>
      </c>
      <c r="F126" s="375">
        <v>271</v>
      </c>
      <c r="G126" s="374">
        <v>350</v>
      </c>
      <c r="H126" s="374">
        <v>10</v>
      </c>
      <c r="I126" s="379">
        <v>340</v>
      </c>
      <c r="J126" s="448">
        <v>1.2546125461254614</v>
      </c>
      <c r="K126" s="376">
        <v>1371868.0399999998</v>
      </c>
      <c r="L126" s="450">
        <v>0</v>
      </c>
      <c r="M126" s="650">
        <v>1371868.0399999998</v>
      </c>
      <c r="N126" s="376">
        <v>1772075.05</v>
      </c>
      <c r="O126" s="450">
        <v>0</v>
      </c>
      <c r="P126" s="380">
        <v>1772075.05</v>
      </c>
      <c r="Q126" s="448">
        <v>1.2917241296764959</v>
      </c>
      <c r="R126" s="472">
        <v>5211.9854411764709</v>
      </c>
    </row>
    <row r="127" spans="1:18" s="266" customFormat="1" ht="18" customHeight="1" x14ac:dyDescent="0.25">
      <c r="A127" s="275"/>
      <c r="B127" s="440" t="s">
        <v>63</v>
      </c>
      <c r="C127" s="999" t="s">
        <v>341</v>
      </c>
      <c r="D127" s="374">
        <v>990</v>
      </c>
      <c r="E127" s="374">
        <v>173</v>
      </c>
      <c r="F127" s="375">
        <v>817</v>
      </c>
      <c r="G127" s="374">
        <v>1396</v>
      </c>
      <c r="H127" s="374">
        <v>188</v>
      </c>
      <c r="I127" s="379">
        <v>1208</v>
      </c>
      <c r="J127" s="448">
        <v>1.4785801713586291</v>
      </c>
      <c r="K127" s="376">
        <v>1592899.5801000004</v>
      </c>
      <c r="L127" s="450">
        <v>0</v>
      </c>
      <c r="M127" s="650">
        <v>1592899.5801000004</v>
      </c>
      <c r="N127" s="383">
        <v>1733412.6548000004</v>
      </c>
      <c r="O127" s="450">
        <v>0</v>
      </c>
      <c r="P127" s="380">
        <v>1733412.6548000004</v>
      </c>
      <c r="Q127" s="448">
        <v>1.0882121361920245</v>
      </c>
      <c r="R127" s="472">
        <v>1434.944250662252</v>
      </c>
    </row>
    <row r="128" spans="1:18" s="266" customFormat="1" ht="18" customHeight="1" x14ac:dyDescent="0.25">
      <c r="A128" s="275"/>
      <c r="B128" s="440" t="s">
        <v>65</v>
      </c>
      <c r="C128" s="749" t="s">
        <v>54</v>
      </c>
      <c r="D128" s="374">
        <v>413</v>
      </c>
      <c r="E128" s="374">
        <v>65</v>
      </c>
      <c r="F128" s="375">
        <v>348</v>
      </c>
      <c r="G128" s="374">
        <v>721</v>
      </c>
      <c r="H128" s="374">
        <v>138</v>
      </c>
      <c r="I128" s="379">
        <v>583</v>
      </c>
      <c r="J128" s="448">
        <v>1.6752873563218391</v>
      </c>
      <c r="K128" s="376">
        <v>576079.63</v>
      </c>
      <c r="L128" s="450">
        <v>0</v>
      </c>
      <c r="M128" s="650">
        <v>576079.63</v>
      </c>
      <c r="N128" s="376">
        <v>945231.82000000007</v>
      </c>
      <c r="O128" s="450">
        <v>-16316.449999999999</v>
      </c>
      <c r="P128" s="380">
        <v>928915.37000000011</v>
      </c>
      <c r="Q128" s="448">
        <v>1.6124773757405728</v>
      </c>
      <c r="R128" s="472">
        <v>1593.3368267581477</v>
      </c>
    </row>
    <row r="129" spans="1:18" s="266" customFormat="1" ht="18" customHeight="1" x14ac:dyDescent="0.25">
      <c r="A129" s="275"/>
      <c r="B129" s="439" t="s">
        <v>66</v>
      </c>
      <c r="C129" s="991" t="s">
        <v>170</v>
      </c>
      <c r="D129" s="374">
        <v>621</v>
      </c>
      <c r="E129" s="374">
        <v>31</v>
      </c>
      <c r="F129" s="375">
        <v>590</v>
      </c>
      <c r="G129" s="374">
        <v>598</v>
      </c>
      <c r="H129" s="374">
        <v>41</v>
      </c>
      <c r="I129" s="379">
        <v>557</v>
      </c>
      <c r="J129" s="448">
        <v>0.94406779661016949</v>
      </c>
      <c r="K129" s="376">
        <v>1006266.7400000001</v>
      </c>
      <c r="L129" s="450">
        <v>-16095.760000000002</v>
      </c>
      <c r="M129" s="650">
        <v>990170.9800000001</v>
      </c>
      <c r="N129" s="383">
        <v>811694.27</v>
      </c>
      <c r="O129" s="450">
        <v>-10858.4</v>
      </c>
      <c r="P129" s="380">
        <v>800835.87</v>
      </c>
      <c r="Q129" s="448">
        <v>0.80878543824825078</v>
      </c>
      <c r="R129" s="472">
        <v>1437.7663734290843</v>
      </c>
    </row>
    <row r="130" spans="1:18" s="266" customFormat="1" ht="18" customHeight="1" x14ac:dyDescent="0.25">
      <c r="A130" s="275"/>
      <c r="B130" s="440" t="s">
        <v>67</v>
      </c>
      <c r="C130" s="861" t="s">
        <v>71</v>
      </c>
      <c r="D130" s="374">
        <v>421</v>
      </c>
      <c r="E130" s="374">
        <v>25</v>
      </c>
      <c r="F130" s="375">
        <v>396</v>
      </c>
      <c r="G130" s="374">
        <v>226</v>
      </c>
      <c r="H130" s="374">
        <v>14</v>
      </c>
      <c r="I130" s="379">
        <v>212</v>
      </c>
      <c r="J130" s="448">
        <v>0.53535353535353536</v>
      </c>
      <c r="K130" s="376">
        <v>697785.29999999993</v>
      </c>
      <c r="L130" s="450">
        <v>0</v>
      </c>
      <c r="M130" s="650">
        <v>697785.29999999993</v>
      </c>
      <c r="N130" s="376">
        <v>544161.77</v>
      </c>
      <c r="O130" s="450">
        <v>0</v>
      </c>
      <c r="P130" s="380">
        <v>544161.77</v>
      </c>
      <c r="Q130" s="448">
        <v>0.77984126349465954</v>
      </c>
      <c r="R130" s="472">
        <v>2566.8008018867927</v>
      </c>
    </row>
    <row r="131" spans="1:18" s="266" customFormat="1" ht="18" customHeight="1" x14ac:dyDescent="0.25">
      <c r="A131" s="275"/>
      <c r="B131" s="440" t="s">
        <v>22</v>
      </c>
      <c r="C131" s="993" t="s">
        <v>164</v>
      </c>
      <c r="D131" s="374">
        <v>42</v>
      </c>
      <c r="E131" s="374">
        <v>3</v>
      </c>
      <c r="F131" s="375">
        <v>39</v>
      </c>
      <c r="G131" s="374">
        <v>348</v>
      </c>
      <c r="H131" s="374">
        <v>43</v>
      </c>
      <c r="I131" s="379">
        <v>305</v>
      </c>
      <c r="J131" s="448">
        <v>0</v>
      </c>
      <c r="K131" s="376">
        <v>45152.15</v>
      </c>
      <c r="L131" s="450">
        <v>0</v>
      </c>
      <c r="M131" s="650">
        <v>45152.15</v>
      </c>
      <c r="N131" s="376">
        <v>345003.95</v>
      </c>
      <c r="O131" s="450">
        <v>0</v>
      </c>
      <c r="P131" s="380">
        <v>345003.95</v>
      </c>
      <c r="Q131" s="448">
        <v>0</v>
      </c>
      <c r="R131" s="472">
        <v>1131.1604918032788</v>
      </c>
    </row>
    <row r="132" spans="1:18" s="266" customFormat="1" ht="18" customHeight="1" x14ac:dyDescent="0.25">
      <c r="A132" s="275"/>
      <c r="B132" s="439" t="s">
        <v>24</v>
      </c>
      <c r="C132" s="749" t="s">
        <v>163</v>
      </c>
      <c r="D132" s="374">
        <v>181</v>
      </c>
      <c r="E132" s="374">
        <v>8</v>
      </c>
      <c r="F132" s="375">
        <v>173</v>
      </c>
      <c r="G132" s="374">
        <v>162</v>
      </c>
      <c r="H132" s="374">
        <v>19</v>
      </c>
      <c r="I132" s="379">
        <v>143</v>
      </c>
      <c r="J132" s="448">
        <v>0.82658959537572252</v>
      </c>
      <c r="K132" s="376">
        <v>332318.12999999995</v>
      </c>
      <c r="L132" s="450">
        <v>0</v>
      </c>
      <c r="M132" s="650">
        <v>332318.12999999995</v>
      </c>
      <c r="N132" s="383">
        <v>320196.46999999997</v>
      </c>
      <c r="O132" s="450">
        <v>0</v>
      </c>
      <c r="P132" s="380">
        <v>320196.46999999997</v>
      </c>
      <c r="Q132" s="448">
        <v>0.96352392811069332</v>
      </c>
      <c r="R132" s="472">
        <v>2239.1361538461538</v>
      </c>
    </row>
    <row r="133" spans="1:18" s="266" customFormat="1" ht="18" customHeight="1" x14ac:dyDescent="0.25">
      <c r="A133" s="275"/>
      <c r="B133" s="440" t="s">
        <v>26</v>
      </c>
      <c r="C133" s="874" t="s">
        <v>168</v>
      </c>
      <c r="D133" s="374">
        <v>95</v>
      </c>
      <c r="E133" s="374">
        <v>21</v>
      </c>
      <c r="F133" s="375">
        <v>74</v>
      </c>
      <c r="G133" s="374">
        <v>127</v>
      </c>
      <c r="H133" s="374">
        <v>31</v>
      </c>
      <c r="I133" s="379">
        <v>96</v>
      </c>
      <c r="J133" s="448">
        <v>1.2972972972972974</v>
      </c>
      <c r="K133" s="376">
        <v>356422.52</v>
      </c>
      <c r="L133" s="450">
        <v>0</v>
      </c>
      <c r="M133" s="650">
        <v>356422.52</v>
      </c>
      <c r="N133" s="376">
        <v>302526.23</v>
      </c>
      <c r="O133" s="450">
        <v>0</v>
      </c>
      <c r="P133" s="380">
        <v>302526.23</v>
      </c>
      <c r="Q133" s="448">
        <v>0.84878539661298613</v>
      </c>
      <c r="R133" s="472">
        <v>3151.3148958333331</v>
      </c>
    </row>
    <row r="134" spans="1:18" s="266" customFormat="1" ht="18" customHeight="1" x14ac:dyDescent="0.25">
      <c r="A134" s="275"/>
      <c r="B134" s="440" t="s">
        <v>28</v>
      </c>
      <c r="C134" s="991" t="s">
        <v>179</v>
      </c>
      <c r="D134" s="374">
        <v>92</v>
      </c>
      <c r="E134" s="374">
        <v>16</v>
      </c>
      <c r="F134" s="375">
        <v>76</v>
      </c>
      <c r="G134" s="374">
        <v>167</v>
      </c>
      <c r="H134" s="374">
        <v>14</v>
      </c>
      <c r="I134" s="379">
        <v>153</v>
      </c>
      <c r="J134" s="448">
        <v>2.013157894736842</v>
      </c>
      <c r="K134" s="376">
        <v>164276.56</v>
      </c>
      <c r="L134" s="450">
        <v>0</v>
      </c>
      <c r="M134" s="650">
        <v>164276.56</v>
      </c>
      <c r="N134" s="383">
        <v>301093.28999999998</v>
      </c>
      <c r="O134" s="450">
        <v>0</v>
      </c>
      <c r="P134" s="380">
        <v>301093.28999999998</v>
      </c>
      <c r="Q134" s="448">
        <v>1.8328438944667456</v>
      </c>
      <c r="R134" s="472">
        <v>1967.9299999999998</v>
      </c>
    </row>
    <row r="135" spans="1:18" s="266" customFormat="1" ht="18" customHeight="1" x14ac:dyDescent="0.25">
      <c r="A135" s="275"/>
      <c r="B135" s="439" t="s">
        <v>30</v>
      </c>
      <c r="C135" s="991" t="s">
        <v>174</v>
      </c>
      <c r="D135" s="374">
        <v>61</v>
      </c>
      <c r="E135" s="374">
        <v>6</v>
      </c>
      <c r="F135" s="375">
        <v>55</v>
      </c>
      <c r="G135" s="374">
        <v>58</v>
      </c>
      <c r="H135" s="374">
        <v>7</v>
      </c>
      <c r="I135" s="379">
        <v>51</v>
      </c>
      <c r="J135" s="448">
        <v>0.92727272727272725</v>
      </c>
      <c r="K135" s="376">
        <v>158442.35999999999</v>
      </c>
      <c r="L135" s="450">
        <v>0</v>
      </c>
      <c r="M135" s="650">
        <v>158442.35999999999</v>
      </c>
      <c r="N135" s="376">
        <v>186230.23</v>
      </c>
      <c r="O135" s="450">
        <v>0</v>
      </c>
      <c r="P135" s="380">
        <v>186230.23</v>
      </c>
      <c r="Q135" s="448">
        <v>1.1753815709384789</v>
      </c>
      <c r="R135" s="472">
        <v>3651.5731372549021</v>
      </c>
    </row>
    <row r="136" spans="1:18" s="266" customFormat="1" ht="18" customHeight="1" x14ac:dyDescent="0.25">
      <c r="A136" s="275"/>
      <c r="B136" s="439" t="s">
        <v>32</v>
      </c>
      <c r="C136" s="869" t="s">
        <v>177</v>
      </c>
      <c r="D136" s="374">
        <v>51</v>
      </c>
      <c r="E136" s="374">
        <v>1</v>
      </c>
      <c r="F136" s="375">
        <v>50</v>
      </c>
      <c r="G136" s="374">
        <v>94</v>
      </c>
      <c r="H136" s="374">
        <v>1</v>
      </c>
      <c r="I136" s="379">
        <v>93</v>
      </c>
      <c r="J136" s="448">
        <v>1.86</v>
      </c>
      <c r="K136" s="376">
        <v>92031.48</v>
      </c>
      <c r="L136" s="450">
        <v>0</v>
      </c>
      <c r="M136" s="650">
        <v>92031.48</v>
      </c>
      <c r="N136" s="383">
        <v>175907.37</v>
      </c>
      <c r="O136" s="450">
        <v>0</v>
      </c>
      <c r="P136" s="380">
        <v>175907.37</v>
      </c>
      <c r="Q136" s="448">
        <v>1.9113826051694485</v>
      </c>
      <c r="R136" s="472">
        <v>1891.4770967741936</v>
      </c>
    </row>
    <row r="137" spans="1:18" s="266" customFormat="1" ht="18" customHeight="1" x14ac:dyDescent="0.25">
      <c r="A137" s="275"/>
      <c r="B137" s="440" t="s">
        <v>34</v>
      </c>
      <c r="C137" s="993" t="s">
        <v>176</v>
      </c>
      <c r="D137" s="374">
        <v>78</v>
      </c>
      <c r="E137" s="374">
        <v>6</v>
      </c>
      <c r="F137" s="375">
        <v>72</v>
      </c>
      <c r="G137" s="374">
        <v>73</v>
      </c>
      <c r="H137" s="374">
        <v>2</v>
      </c>
      <c r="I137" s="379">
        <v>71</v>
      </c>
      <c r="J137" s="448">
        <v>0.98611111111111116</v>
      </c>
      <c r="K137" s="376">
        <v>160413.28999999998</v>
      </c>
      <c r="L137" s="450">
        <v>0</v>
      </c>
      <c r="M137" s="650">
        <v>160413.28999999998</v>
      </c>
      <c r="N137" s="376">
        <v>133481.91</v>
      </c>
      <c r="O137" s="450">
        <v>0</v>
      </c>
      <c r="P137" s="380">
        <v>133481.91</v>
      </c>
      <c r="Q137" s="448">
        <v>0.8321125388052325</v>
      </c>
      <c r="R137" s="472">
        <v>1880.0269014084508</v>
      </c>
    </row>
    <row r="138" spans="1:18" s="266" customFormat="1" ht="18" customHeight="1" x14ac:dyDescent="0.25">
      <c r="A138" s="275"/>
      <c r="B138" s="440" t="s">
        <v>36</v>
      </c>
      <c r="C138" s="874" t="s">
        <v>173</v>
      </c>
      <c r="D138" s="374">
        <v>43</v>
      </c>
      <c r="E138" s="374">
        <v>2</v>
      </c>
      <c r="F138" s="375">
        <v>41</v>
      </c>
      <c r="G138" s="374">
        <v>55</v>
      </c>
      <c r="H138" s="374">
        <v>3</v>
      </c>
      <c r="I138" s="379">
        <v>52</v>
      </c>
      <c r="J138" s="448">
        <v>1.2682926829268293</v>
      </c>
      <c r="K138" s="376">
        <v>55653.01</v>
      </c>
      <c r="L138" s="450">
        <v>0</v>
      </c>
      <c r="M138" s="650">
        <v>55653.01</v>
      </c>
      <c r="N138" s="376">
        <v>64675.16</v>
      </c>
      <c r="O138" s="450">
        <v>0</v>
      </c>
      <c r="P138" s="380">
        <v>64675.16</v>
      </c>
      <c r="Q138" s="448">
        <v>1.1621143222981112</v>
      </c>
      <c r="R138" s="472">
        <v>1243.7530769230771</v>
      </c>
    </row>
    <row r="139" spans="1:18" s="266" customFormat="1" ht="18" customHeight="1" x14ac:dyDescent="0.25">
      <c r="A139" s="275"/>
      <c r="B139" s="439" t="s">
        <v>38</v>
      </c>
      <c r="C139" s="877" t="s">
        <v>175</v>
      </c>
      <c r="D139" s="374">
        <v>22</v>
      </c>
      <c r="E139" s="374">
        <v>1</v>
      </c>
      <c r="F139" s="375">
        <v>21</v>
      </c>
      <c r="G139" s="374">
        <v>29</v>
      </c>
      <c r="H139" s="374">
        <v>3</v>
      </c>
      <c r="I139" s="379">
        <v>26</v>
      </c>
      <c r="J139" s="448">
        <v>1.2380952380952381</v>
      </c>
      <c r="K139" s="376">
        <v>40283.089999999997</v>
      </c>
      <c r="L139" s="450">
        <v>0</v>
      </c>
      <c r="M139" s="650">
        <v>40283.089999999997</v>
      </c>
      <c r="N139" s="383">
        <v>53361.18</v>
      </c>
      <c r="O139" s="450">
        <v>0</v>
      </c>
      <c r="P139" s="380">
        <v>53361.18</v>
      </c>
      <c r="Q139" s="448">
        <v>1.3246545883148488</v>
      </c>
      <c r="R139" s="472">
        <v>2052.353076923077</v>
      </c>
    </row>
    <row r="140" spans="1:18" s="266" customFormat="1" ht="18" customHeight="1" x14ac:dyDescent="0.25">
      <c r="A140" s="275"/>
      <c r="B140" s="440" t="s">
        <v>218</v>
      </c>
      <c r="C140" s="863" t="s">
        <v>178</v>
      </c>
      <c r="D140" s="374">
        <v>25</v>
      </c>
      <c r="E140" s="374">
        <v>4</v>
      </c>
      <c r="F140" s="375">
        <v>21</v>
      </c>
      <c r="G140" s="374">
        <v>34</v>
      </c>
      <c r="H140" s="374">
        <v>4</v>
      </c>
      <c r="I140" s="379">
        <v>30</v>
      </c>
      <c r="J140" s="448">
        <v>1.4285714285714286</v>
      </c>
      <c r="K140" s="376">
        <v>35391.589999999997</v>
      </c>
      <c r="L140" s="450">
        <v>0</v>
      </c>
      <c r="M140" s="650">
        <v>35391.589999999997</v>
      </c>
      <c r="N140" s="376">
        <v>42259.86</v>
      </c>
      <c r="O140" s="450">
        <v>0</v>
      </c>
      <c r="P140" s="380">
        <v>42259.86</v>
      </c>
      <c r="Q140" s="448">
        <v>1.194065030703622</v>
      </c>
      <c r="R140" s="472">
        <v>1408.662</v>
      </c>
    </row>
    <row r="141" spans="1:18" s="266" customFormat="1" ht="18" customHeight="1" x14ac:dyDescent="0.25">
      <c r="A141" s="275"/>
      <c r="B141" s="440" t="s">
        <v>219</v>
      </c>
      <c r="C141" s="993" t="s">
        <v>172</v>
      </c>
      <c r="D141" s="374">
        <v>170</v>
      </c>
      <c r="E141" s="374">
        <v>16</v>
      </c>
      <c r="F141" s="375">
        <v>154</v>
      </c>
      <c r="G141" s="374">
        <v>0</v>
      </c>
      <c r="H141" s="374">
        <v>0</v>
      </c>
      <c r="I141" s="379">
        <v>0</v>
      </c>
      <c r="J141" s="448">
        <v>0</v>
      </c>
      <c r="K141" s="376">
        <v>536144.36</v>
      </c>
      <c r="L141" s="450">
        <v>0</v>
      </c>
      <c r="M141" s="650">
        <v>536144.36</v>
      </c>
      <c r="N141" s="376">
        <v>0</v>
      </c>
      <c r="O141" s="450">
        <v>0</v>
      </c>
      <c r="P141" s="380">
        <v>0</v>
      </c>
      <c r="Q141" s="448">
        <v>0</v>
      </c>
      <c r="R141" s="472" t="e">
        <v>#DIV/0!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3" t="s">
        <v>319</v>
      </c>
      <c r="C143" s="1023"/>
      <c r="D143" s="384">
        <v>7098</v>
      </c>
      <c r="E143" s="384">
        <v>814</v>
      </c>
      <c r="F143" s="385">
        <v>6284</v>
      </c>
      <c r="G143" s="374">
        <v>8598</v>
      </c>
      <c r="H143" s="384">
        <v>1015</v>
      </c>
      <c r="I143" s="388">
        <v>7583</v>
      </c>
      <c r="J143" s="449">
        <v>1.2067154678548695</v>
      </c>
      <c r="K143" s="650">
        <v>14625668.1185</v>
      </c>
      <c r="L143" s="453">
        <v>-64016.22</v>
      </c>
      <c r="M143" s="386">
        <v>14561651.898499999</v>
      </c>
      <c r="N143" s="650">
        <v>15411551.583199998</v>
      </c>
      <c r="O143" s="453">
        <v>-182559.37</v>
      </c>
      <c r="P143" s="651">
        <v>15228992.213199997</v>
      </c>
      <c r="Q143" s="449">
        <v>1.0458286133573034</v>
      </c>
      <c r="R143" s="478">
        <v>2008.3070306211259</v>
      </c>
    </row>
    <row r="144" spans="1:18" s="266" customFormat="1" ht="19.899999999999999" customHeight="1" x14ac:dyDescent="0.25">
      <c r="A144" s="275"/>
      <c r="B144" s="517"/>
      <c r="C144" s="517" t="str">
        <f>'03-02'!C144</f>
        <v>* BOSNA-SUNCE osiguranje  je promijenilo naziv u ADRIATIC osiguranje</v>
      </c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706491.37999999989</v>
      </c>
      <c r="L147" s="453">
        <f>SUM(L89)</f>
        <v>0</v>
      </c>
      <c r="M147" s="386" t="e">
        <f>SUM(M89+#REF!)</f>
        <v>#REF!</v>
      </c>
      <c r="N147" s="650">
        <f>SUM(N89)</f>
        <v>940017.08000000007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01" t="s">
        <v>291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</row>
    <row r="5" spans="1:18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4" t="s">
        <v>293</v>
      </c>
      <c r="C7" s="1234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04"/>
      <c r="B8" s="1226" t="s">
        <v>194</v>
      </c>
      <c r="C8" s="1008" t="s">
        <v>191</v>
      </c>
      <c r="D8" s="1011" t="s">
        <v>81</v>
      </c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6"/>
    </row>
    <row r="9" spans="1:18" s="269" customFormat="1" ht="15" customHeight="1" x14ac:dyDescent="0.25">
      <c r="A9" s="1004"/>
      <c r="B9" s="1227"/>
      <c r="C9" s="1009"/>
      <c r="D9" s="1054" t="s">
        <v>197</v>
      </c>
      <c r="E9" s="1321"/>
      <c r="F9" s="1321"/>
      <c r="G9" s="1321"/>
      <c r="H9" s="1321"/>
      <c r="I9" s="1055"/>
      <c r="J9" s="1054" t="s">
        <v>3</v>
      </c>
      <c r="K9" s="1321"/>
      <c r="L9" s="1321"/>
      <c r="M9" s="1321"/>
      <c r="N9" s="1321"/>
      <c r="O9" s="1055"/>
      <c r="P9" s="1098" t="s">
        <v>345</v>
      </c>
    </row>
    <row r="10" spans="1:18" s="269" customFormat="1" ht="15" customHeight="1" x14ac:dyDescent="0.25">
      <c r="A10" s="506"/>
      <c r="B10" s="1227"/>
      <c r="C10" s="1009"/>
      <c r="D10" s="1054" t="s">
        <v>346</v>
      </c>
      <c r="E10" s="1321"/>
      <c r="F10" s="1055"/>
      <c r="G10" s="1054" t="s">
        <v>347</v>
      </c>
      <c r="H10" s="1321"/>
      <c r="I10" s="1055"/>
      <c r="J10" s="1054" t="s">
        <v>346</v>
      </c>
      <c r="K10" s="1321"/>
      <c r="L10" s="1055"/>
      <c r="M10" s="1054" t="s">
        <v>347</v>
      </c>
      <c r="N10" s="1321"/>
      <c r="O10" s="1055"/>
      <c r="P10" s="1018"/>
    </row>
    <row r="11" spans="1:18" s="269" customFormat="1" ht="16.149999999999999" customHeight="1" x14ac:dyDescent="0.25">
      <c r="A11" s="506"/>
      <c r="B11" s="1228"/>
      <c r="C11" s="1010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353" t="s">
        <v>292</v>
      </c>
      <c r="K11" s="565" t="s">
        <v>221</v>
      </c>
      <c r="L11" s="353" t="s">
        <v>223</v>
      </c>
      <c r="M11" s="353" t="s">
        <v>292</v>
      </c>
      <c r="N11" s="565" t="s">
        <v>221</v>
      </c>
      <c r="O11" s="353" t="s">
        <v>223</v>
      </c>
      <c r="P11" s="1019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72" t="s">
        <v>322</v>
      </c>
      <c r="D13" s="754">
        <v>3505</v>
      </c>
      <c r="E13" s="754">
        <v>903</v>
      </c>
      <c r="F13" s="375">
        <v>2602</v>
      </c>
      <c r="G13" s="754">
        <v>3497</v>
      </c>
      <c r="H13" s="754">
        <v>1039</v>
      </c>
      <c r="I13" s="379">
        <v>2458</v>
      </c>
      <c r="J13" s="754">
        <v>5967467.980743967</v>
      </c>
      <c r="K13" s="754">
        <v>892642.48990000004</v>
      </c>
      <c r="L13" s="377">
        <v>5074825.4908439666</v>
      </c>
      <c r="M13" s="754">
        <v>6244002.9148982847</v>
      </c>
      <c r="N13" s="754">
        <v>1082461.4992</v>
      </c>
      <c r="O13" s="380">
        <v>5161541.4156982843</v>
      </c>
      <c r="P13" s="689">
        <v>1.0170874693151066</v>
      </c>
    </row>
    <row r="14" spans="1:18" s="269" customFormat="1" ht="15" customHeight="1" x14ac:dyDescent="0.25">
      <c r="A14" s="292"/>
      <c r="B14" s="801" t="s">
        <v>182</v>
      </c>
      <c r="C14" s="873" t="s">
        <v>7</v>
      </c>
      <c r="D14" s="690">
        <v>1294</v>
      </c>
      <c r="E14" s="754">
        <v>639</v>
      </c>
      <c r="F14" s="375">
        <v>655</v>
      </c>
      <c r="G14" s="690">
        <v>1503</v>
      </c>
      <c r="H14" s="754">
        <v>1300</v>
      </c>
      <c r="I14" s="379">
        <v>203</v>
      </c>
      <c r="J14" s="690">
        <v>398003.82265209948</v>
      </c>
      <c r="K14" s="690">
        <v>100569.50080000005</v>
      </c>
      <c r="L14" s="377">
        <v>297434.32185209944</v>
      </c>
      <c r="M14" s="690">
        <v>356137.35947022971</v>
      </c>
      <c r="N14" s="690">
        <v>189487.17659999995</v>
      </c>
      <c r="O14" s="380">
        <v>166650.18287022976</v>
      </c>
      <c r="P14" s="689">
        <v>0.56029237591853076</v>
      </c>
    </row>
    <row r="15" spans="1:18" s="269" customFormat="1" ht="15" customHeight="1" x14ac:dyDescent="0.25">
      <c r="A15" s="291"/>
      <c r="B15" s="802" t="s">
        <v>183</v>
      </c>
      <c r="C15" s="873" t="s">
        <v>9</v>
      </c>
      <c r="D15" s="690">
        <v>5153</v>
      </c>
      <c r="E15" s="754">
        <v>1168</v>
      </c>
      <c r="F15" s="375">
        <v>3985</v>
      </c>
      <c r="G15" s="690">
        <v>5274</v>
      </c>
      <c r="H15" s="754">
        <v>1351</v>
      </c>
      <c r="I15" s="379">
        <v>3923</v>
      </c>
      <c r="J15" s="690">
        <v>10579094.106232811</v>
      </c>
      <c r="K15" s="690">
        <v>2173109.8599</v>
      </c>
      <c r="L15" s="377">
        <v>8405984.2463328112</v>
      </c>
      <c r="M15" s="690">
        <v>10897733.353909155</v>
      </c>
      <c r="N15" s="690">
        <v>2066625.3451</v>
      </c>
      <c r="O15" s="380">
        <v>8831108.0088091549</v>
      </c>
      <c r="P15" s="689">
        <v>1.0505739423270759</v>
      </c>
    </row>
    <row r="16" spans="1:18" s="269" customFormat="1" ht="15" customHeight="1" x14ac:dyDescent="0.25">
      <c r="A16" s="291"/>
      <c r="B16" s="802" t="s">
        <v>184</v>
      </c>
      <c r="C16" s="873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348</v>
      </c>
    </row>
    <row r="17" spans="1:27" s="269" customFormat="1" ht="15" customHeight="1" x14ac:dyDescent="0.25">
      <c r="A17" s="292"/>
      <c r="B17" s="801" t="s">
        <v>185</v>
      </c>
      <c r="C17" s="873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348</v>
      </c>
    </row>
    <row r="18" spans="1:27" ht="15" customHeight="1" x14ac:dyDescent="0.25">
      <c r="A18" s="291"/>
      <c r="B18" s="802" t="s">
        <v>186</v>
      </c>
      <c r="C18" s="873" t="s">
        <v>15</v>
      </c>
      <c r="D18" s="690">
        <v>1</v>
      </c>
      <c r="E18" s="754">
        <v>0</v>
      </c>
      <c r="F18" s="375">
        <v>1</v>
      </c>
      <c r="G18" s="690">
        <v>1</v>
      </c>
      <c r="H18" s="754">
        <v>0</v>
      </c>
      <c r="I18" s="379">
        <v>1</v>
      </c>
      <c r="J18" s="690">
        <v>100</v>
      </c>
      <c r="K18" s="690">
        <v>0</v>
      </c>
      <c r="L18" s="377">
        <v>100</v>
      </c>
      <c r="M18" s="690">
        <v>257795.44010000001</v>
      </c>
      <c r="N18" s="690">
        <v>4226.6000999999997</v>
      </c>
      <c r="O18" s="380">
        <v>253568.84</v>
      </c>
      <c r="P18" s="689">
        <v>2535.6884</v>
      </c>
    </row>
    <row r="19" spans="1:27" ht="15" customHeight="1" x14ac:dyDescent="0.25">
      <c r="A19" s="291"/>
      <c r="B19" s="802" t="s">
        <v>187</v>
      </c>
      <c r="C19" s="873" t="s">
        <v>17</v>
      </c>
      <c r="D19" s="690">
        <v>52</v>
      </c>
      <c r="E19" s="754">
        <v>3</v>
      </c>
      <c r="F19" s="375">
        <v>49</v>
      </c>
      <c r="G19" s="690">
        <v>27</v>
      </c>
      <c r="H19" s="754">
        <v>4</v>
      </c>
      <c r="I19" s="379">
        <v>23</v>
      </c>
      <c r="J19" s="690">
        <v>72192.140100000004</v>
      </c>
      <c r="K19" s="690">
        <v>9645.4701000000005</v>
      </c>
      <c r="L19" s="377">
        <v>62546.670000000006</v>
      </c>
      <c r="M19" s="690">
        <v>94166.838461878913</v>
      </c>
      <c r="N19" s="690">
        <v>5196.9400000000005</v>
      </c>
      <c r="O19" s="380">
        <v>88969.898461878911</v>
      </c>
      <c r="P19" s="689">
        <v>1.422456198897222</v>
      </c>
    </row>
    <row r="20" spans="1:27" ht="15" customHeight="1" x14ac:dyDescent="0.25">
      <c r="A20" s="292"/>
      <c r="B20" s="801" t="s">
        <v>188</v>
      </c>
      <c r="C20" s="873" t="s">
        <v>19</v>
      </c>
      <c r="D20" s="690">
        <v>381</v>
      </c>
      <c r="E20" s="754">
        <v>81</v>
      </c>
      <c r="F20" s="375">
        <v>300</v>
      </c>
      <c r="G20" s="690">
        <v>499</v>
      </c>
      <c r="H20" s="754">
        <v>145</v>
      </c>
      <c r="I20" s="379">
        <v>354</v>
      </c>
      <c r="J20" s="690">
        <v>8201654.0584280249</v>
      </c>
      <c r="K20" s="690">
        <v>346677.56</v>
      </c>
      <c r="L20" s="377">
        <v>7854976.4984280253</v>
      </c>
      <c r="M20" s="690">
        <v>7143044.955448024</v>
      </c>
      <c r="N20" s="690">
        <v>416370.99990000005</v>
      </c>
      <c r="O20" s="380">
        <v>6726673.9555480238</v>
      </c>
      <c r="P20" s="689">
        <v>0.85635825350899486</v>
      </c>
    </row>
    <row r="21" spans="1:27" ht="15" customHeight="1" x14ac:dyDescent="0.25">
      <c r="A21" s="291"/>
      <c r="B21" s="802" t="s">
        <v>189</v>
      </c>
      <c r="C21" s="873" t="s">
        <v>323</v>
      </c>
      <c r="D21" s="690">
        <v>885</v>
      </c>
      <c r="E21" s="754">
        <v>149</v>
      </c>
      <c r="F21" s="375">
        <v>736</v>
      </c>
      <c r="G21" s="690">
        <v>894</v>
      </c>
      <c r="H21" s="754">
        <v>173</v>
      </c>
      <c r="I21" s="379">
        <v>721</v>
      </c>
      <c r="J21" s="690">
        <v>2596523.8005334097</v>
      </c>
      <c r="K21" s="690">
        <v>257517.13880000002</v>
      </c>
      <c r="L21" s="377">
        <v>2339006.6617334099</v>
      </c>
      <c r="M21" s="690">
        <v>2817680.5958809392</v>
      </c>
      <c r="N21" s="690">
        <v>315727.87990000006</v>
      </c>
      <c r="O21" s="380">
        <v>2501952.7159809391</v>
      </c>
      <c r="P21" s="689">
        <v>1.0696646388030258</v>
      </c>
    </row>
    <row r="22" spans="1:27" ht="15" customHeight="1" x14ac:dyDescent="0.25">
      <c r="A22" s="291"/>
      <c r="B22" s="802" t="s">
        <v>199</v>
      </c>
      <c r="C22" s="873" t="s">
        <v>324</v>
      </c>
      <c r="D22" s="690">
        <v>12560</v>
      </c>
      <c r="E22" s="754">
        <v>2452</v>
      </c>
      <c r="F22" s="375">
        <v>10108</v>
      </c>
      <c r="G22" s="690">
        <v>12127</v>
      </c>
      <c r="H22" s="754">
        <v>2532</v>
      </c>
      <c r="I22" s="379">
        <v>9595</v>
      </c>
      <c r="J22" s="690">
        <v>60361092.196568795</v>
      </c>
      <c r="K22" s="690">
        <v>5464586.7089999998</v>
      </c>
      <c r="L22" s="377">
        <v>54896505.487568796</v>
      </c>
      <c r="M22" s="690">
        <v>66940837.797434352</v>
      </c>
      <c r="N22" s="690">
        <v>5360429.1545000002</v>
      </c>
      <c r="O22" s="380">
        <v>61580408.642934352</v>
      </c>
      <c r="P22" s="689">
        <v>1.1217546198251018</v>
      </c>
    </row>
    <row r="23" spans="1:27" ht="15" customHeight="1" x14ac:dyDescent="0.25">
      <c r="A23" s="292"/>
      <c r="B23" s="801" t="s">
        <v>200</v>
      </c>
      <c r="C23" s="873" t="s">
        <v>325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348</v>
      </c>
    </row>
    <row r="24" spans="1:27" s="274" customFormat="1" ht="15" customHeight="1" x14ac:dyDescent="0.25">
      <c r="A24" s="291"/>
      <c r="B24" s="802" t="s">
        <v>201</v>
      </c>
      <c r="C24" s="873" t="s">
        <v>326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348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3" t="s">
        <v>327</v>
      </c>
      <c r="D25" s="690">
        <v>248</v>
      </c>
      <c r="E25" s="754">
        <v>31</v>
      </c>
      <c r="F25" s="375">
        <v>217</v>
      </c>
      <c r="G25" s="690">
        <v>243</v>
      </c>
      <c r="H25" s="754">
        <v>41</v>
      </c>
      <c r="I25" s="379">
        <v>202</v>
      </c>
      <c r="J25" s="690">
        <v>1406045.67</v>
      </c>
      <c r="K25" s="690">
        <v>15807.91</v>
      </c>
      <c r="L25" s="377">
        <v>1390237.76</v>
      </c>
      <c r="M25" s="690">
        <v>1682130.0006728079</v>
      </c>
      <c r="N25" s="690">
        <v>48437.819399999986</v>
      </c>
      <c r="O25" s="380">
        <v>1633692.181272808</v>
      </c>
      <c r="P25" s="689">
        <v>1.1751171118189223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182</v>
      </c>
      <c r="E26" s="754">
        <v>30</v>
      </c>
      <c r="F26" s="375">
        <v>152</v>
      </c>
      <c r="G26" s="690">
        <v>244</v>
      </c>
      <c r="H26" s="754">
        <v>65</v>
      </c>
      <c r="I26" s="379">
        <v>179</v>
      </c>
      <c r="J26" s="690">
        <v>1003023.93</v>
      </c>
      <c r="K26" s="690">
        <v>68419.259999999995</v>
      </c>
      <c r="L26" s="377">
        <v>934604.67</v>
      </c>
      <c r="M26" s="690">
        <v>912816.02098257106</v>
      </c>
      <c r="N26" s="690">
        <v>22183.130000000012</v>
      </c>
      <c r="O26" s="380">
        <v>890632.89098257106</v>
      </c>
      <c r="P26" s="689">
        <v>0.95295146661590191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7</v>
      </c>
      <c r="E27" s="754">
        <v>2</v>
      </c>
      <c r="F27" s="375">
        <v>5</v>
      </c>
      <c r="G27" s="690">
        <v>14</v>
      </c>
      <c r="H27" s="754">
        <v>2</v>
      </c>
      <c r="I27" s="379">
        <v>12</v>
      </c>
      <c r="J27" s="690">
        <v>82027.970799999996</v>
      </c>
      <c r="K27" s="690">
        <v>2911.42</v>
      </c>
      <c r="L27" s="377">
        <v>79116.550799999997</v>
      </c>
      <c r="M27" s="690">
        <v>73150.631399999998</v>
      </c>
      <c r="N27" s="690">
        <v>30903.410699999997</v>
      </c>
      <c r="O27" s="380">
        <v>42247.220700000005</v>
      </c>
      <c r="P27" s="689">
        <v>0.53398714014716631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17</v>
      </c>
      <c r="E28" s="754">
        <v>7</v>
      </c>
      <c r="F28" s="375">
        <v>10</v>
      </c>
      <c r="G28" s="690">
        <v>32</v>
      </c>
      <c r="H28" s="754">
        <v>5</v>
      </c>
      <c r="I28" s="379">
        <v>27</v>
      </c>
      <c r="J28" s="690">
        <v>11913.869999999999</v>
      </c>
      <c r="K28" s="690">
        <v>3853.87</v>
      </c>
      <c r="L28" s="377">
        <v>8059.9999999999991</v>
      </c>
      <c r="M28" s="690">
        <v>50500.097695031283</v>
      </c>
      <c r="N28" s="690">
        <v>427.59000000000003</v>
      </c>
      <c r="O28" s="380">
        <v>50072.507695031287</v>
      </c>
      <c r="P28" s="689">
        <v>6.2124699373487955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348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1</v>
      </c>
      <c r="E30" s="754">
        <v>1</v>
      </c>
      <c r="F30" s="375">
        <v>0</v>
      </c>
      <c r="G30" s="690">
        <v>29</v>
      </c>
      <c r="H30" s="754">
        <v>9</v>
      </c>
      <c r="I30" s="379">
        <v>20</v>
      </c>
      <c r="J30" s="690">
        <v>1773.4</v>
      </c>
      <c r="K30" s="690">
        <v>1773.4</v>
      </c>
      <c r="L30" s="377">
        <v>0</v>
      </c>
      <c r="M30" s="690">
        <v>14314.131473178037</v>
      </c>
      <c r="N30" s="690">
        <v>1415.94</v>
      </c>
      <c r="O30" s="380">
        <v>12898.191473178036</v>
      </c>
      <c r="P30" s="689" t="s">
        <v>348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24286</v>
      </c>
      <c r="E31" s="384">
        <v>5466</v>
      </c>
      <c r="F31" s="393">
        <v>18820</v>
      </c>
      <c r="G31" s="374">
        <v>24384</v>
      </c>
      <c r="H31" s="384">
        <v>6666</v>
      </c>
      <c r="I31" s="388">
        <v>17718</v>
      </c>
      <c r="J31" s="377">
        <v>90680912.946059123</v>
      </c>
      <c r="K31" s="377">
        <v>9337514.5884999987</v>
      </c>
      <c r="L31" s="386">
        <v>81343398.35755913</v>
      </c>
      <c r="M31" s="377">
        <v>97484310.137826473</v>
      </c>
      <c r="N31" s="377">
        <v>9543893.4854000006</v>
      </c>
      <c r="O31" s="389">
        <v>87940416.652426437</v>
      </c>
      <c r="P31" s="688">
        <v>1.0811008444209445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902</v>
      </c>
      <c r="E33" s="754">
        <v>598</v>
      </c>
      <c r="F33" s="375">
        <v>304</v>
      </c>
      <c r="G33" s="754">
        <v>1033</v>
      </c>
      <c r="H33" s="754">
        <v>611</v>
      </c>
      <c r="I33" s="379">
        <v>422</v>
      </c>
      <c r="J33" s="754">
        <v>5398591.51865</v>
      </c>
      <c r="K33" s="754">
        <v>3667263.8299999996</v>
      </c>
      <c r="L33" s="377">
        <v>1731327.6886500004</v>
      </c>
      <c r="M33" s="754">
        <v>5904705.9065047847</v>
      </c>
      <c r="N33" s="754">
        <v>3730513.62</v>
      </c>
      <c r="O33" s="380">
        <v>2174192.2865047846</v>
      </c>
      <c r="P33" s="689">
        <v>1.255794787294199</v>
      </c>
    </row>
    <row r="34" spans="1:16" s="266" customFormat="1" ht="15" customHeight="1" x14ac:dyDescent="0.25">
      <c r="A34" s="275"/>
      <c r="B34" s="803" t="s">
        <v>328</v>
      </c>
      <c r="C34" s="328" t="s">
        <v>329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348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48</v>
      </c>
      <c r="E35" s="754">
        <v>7</v>
      </c>
      <c r="F35" s="375">
        <v>41</v>
      </c>
      <c r="G35" s="754">
        <v>59</v>
      </c>
      <c r="H35" s="754">
        <v>18</v>
      </c>
      <c r="I35" s="379">
        <v>41</v>
      </c>
      <c r="J35" s="754">
        <v>13998.759999999998</v>
      </c>
      <c r="K35" s="754">
        <v>13104.55</v>
      </c>
      <c r="L35" s="377">
        <v>894.20999999999913</v>
      </c>
      <c r="M35" s="754">
        <v>17778.47</v>
      </c>
      <c r="N35" s="754">
        <v>16876.84</v>
      </c>
      <c r="O35" s="380">
        <v>901.63000000000102</v>
      </c>
      <c r="P35" s="689">
        <v>1.0082978271323313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570</v>
      </c>
      <c r="E36" s="754">
        <v>129</v>
      </c>
      <c r="F36" s="375">
        <v>441</v>
      </c>
      <c r="G36" s="754">
        <v>700</v>
      </c>
      <c r="H36" s="754">
        <v>173</v>
      </c>
      <c r="I36" s="379">
        <v>527</v>
      </c>
      <c r="J36" s="754">
        <v>806824.23085000075</v>
      </c>
      <c r="K36" s="754">
        <v>96193.18</v>
      </c>
      <c r="L36" s="377">
        <v>710631.0508500007</v>
      </c>
      <c r="M36" s="754">
        <v>871977.87291537749</v>
      </c>
      <c r="N36" s="754">
        <v>107175.97</v>
      </c>
      <c r="O36" s="380">
        <v>764801.90291537752</v>
      </c>
      <c r="P36" s="689">
        <v>1.0762292219015506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348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1520</v>
      </c>
      <c r="E38" s="374">
        <v>734</v>
      </c>
      <c r="F38" s="393">
        <v>786</v>
      </c>
      <c r="G38" s="374">
        <v>1792</v>
      </c>
      <c r="H38" s="374">
        <v>802</v>
      </c>
      <c r="I38" s="394">
        <v>990</v>
      </c>
      <c r="J38" s="568">
        <v>6219414.5095000006</v>
      </c>
      <c r="K38" s="568">
        <v>3776561.5599999996</v>
      </c>
      <c r="L38" s="386">
        <v>2442852.949500001</v>
      </c>
      <c r="M38" s="568">
        <v>6794462.2494201623</v>
      </c>
      <c r="N38" s="568">
        <v>3854566.43</v>
      </c>
      <c r="O38" s="389">
        <v>2939895.8194201621</v>
      </c>
      <c r="P38" s="688">
        <v>1.203468190756998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3" t="s">
        <v>198</v>
      </c>
      <c r="C40" s="1023"/>
      <c r="D40" s="384">
        <v>25806</v>
      </c>
      <c r="E40" s="384">
        <v>6200</v>
      </c>
      <c r="F40" s="393">
        <v>19606</v>
      </c>
      <c r="G40" s="384">
        <v>26176</v>
      </c>
      <c r="H40" s="384">
        <v>7468</v>
      </c>
      <c r="I40" s="388">
        <v>18708</v>
      </c>
      <c r="J40" s="377">
        <v>96900327.45555912</v>
      </c>
      <c r="K40" s="377">
        <v>13114076.148499999</v>
      </c>
      <c r="L40" s="386">
        <v>83786251.307059124</v>
      </c>
      <c r="M40" s="377">
        <v>104278772.38724664</v>
      </c>
      <c r="N40" s="377">
        <v>13398459.9154</v>
      </c>
      <c r="O40" s="389">
        <v>90880312.471846595</v>
      </c>
      <c r="P40" s="688">
        <v>1.0846685590311138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01"/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1001"/>
      <c r="N42" s="1001"/>
      <c r="O42" s="1001"/>
      <c r="P42" s="1001"/>
    </row>
    <row r="43" spans="1:16" s="266" customFormat="1" ht="16.899999999999999" customHeight="1" x14ac:dyDescent="0.25">
      <c r="A43" s="275"/>
      <c r="B43" s="1226" t="s">
        <v>194</v>
      </c>
      <c r="C43" s="1008" t="s">
        <v>191</v>
      </c>
      <c r="D43" s="1011" t="s">
        <v>52</v>
      </c>
      <c r="E43" s="1012"/>
      <c r="F43" s="1012"/>
      <c r="G43" s="1012"/>
      <c r="H43" s="1012"/>
      <c r="I43" s="1012"/>
      <c r="J43" s="1012"/>
      <c r="K43" s="1012"/>
      <c r="L43" s="1012"/>
      <c r="M43" s="1012"/>
      <c r="N43" s="1012"/>
      <c r="O43" s="1012"/>
      <c r="P43" s="1016"/>
    </row>
    <row r="44" spans="1:16" s="266" customFormat="1" ht="15.6" customHeight="1" x14ac:dyDescent="0.25">
      <c r="A44" s="275"/>
      <c r="B44" s="1227"/>
      <c r="C44" s="1009"/>
      <c r="D44" s="1054" t="s">
        <v>197</v>
      </c>
      <c r="E44" s="1321"/>
      <c r="F44" s="1321"/>
      <c r="G44" s="1321"/>
      <c r="H44" s="1321"/>
      <c r="I44" s="1055"/>
      <c r="J44" s="1054" t="s">
        <v>3</v>
      </c>
      <c r="K44" s="1321"/>
      <c r="L44" s="1321"/>
      <c r="M44" s="1321"/>
      <c r="N44" s="1321"/>
      <c r="O44" s="1055"/>
      <c r="P44" s="1098" t="s">
        <v>345</v>
      </c>
    </row>
    <row r="45" spans="1:16" s="266" customFormat="1" ht="19.149999999999999" customHeight="1" x14ac:dyDescent="0.25">
      <c r="A45" s="275"/>
      <c r="B45" s="1227"/>
      <c r="C45" s="1009"/>
      <c r="D45" s="1054" t="s">
        <v>346</v>
      </c>
      <c r="E45" s="1321"/>
      <c r="F45" s="1055"/>
      <c r="G45" s="1054" t="s">
        <v>347</v>
      </c>
      <c r="H45" s="1321"/>
      <c r="I45" s="1055"/>
      <c r="J45" s="1054" t="s">
        <v>346</v>
      </c>
      <c r="K45" s="1321"/>
      <c r="L45" s="1055"/>
      <c r="M45" s="1054" t="s">
        <v>347</v>
      </c>
      <c r="N45" s="1321"/>
      <c r="O45" s="1055"/>
      <c r="P45" s="1018"/>
    </row>
    <row r="46" spans="1:16" s="266" customFormat="1" ht="19.149999999999999" customHeight="1" x14ac:dyDescent="0.25">
      <c r="A46" s="275"/>
      <c r="B46" s="1228"/>
      <c r="C46" s="1010"/>
      <c r="D46" s="565" t="s">
        <v>292</v>
      </c>
      <c r="E46" s="565" t="s">
        <v>124</v>
      </c>
      <c r="F46" s="353" t="s">
        <v>222</v>
      </c>
      <c r="G46" s="565" t="s">
        <v>292</v>
      </c>
      <c r="H46" s="565" t="s">
        <v>124</v>
      </c>
      <c r="I46" s="353" t="s">
        <v>222</v>
      </c>
      <c r="J46" s="353" t="s">
        <v>292</v>
      </c>
      <c r="K46" s="565" t="s">
        <v>221</v>
      </c>
      <c r="L46" s="353" t="s">
        <v>223</v>
      </c>
      <c r="M46" s="353" t="s">
        <v>292</v>
      </c>
      <c r="N46" s="565" t="s">
        <v>221</v>
      </c>
      <c r="O46" s="353" t="s">
        <v>223</v>
      </c>
      <c r="P46" s="1019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72" t="s">
        <v>322</v>
      </c>
      <c r="D48" s="754">
        <v>300</v>
      </c>
      <c r="E48" s="754">
        <v>130</v>
      </c>
      <c r="F48" s="375">
        <v>170</v>
      </c>
      <c r="G48" s="754">
        <v>397</v>
      </c>
      <c r="H48" s="754">
        <v>165</v>
      </c>
      <c r="I48" s="379">
        <v>232</v>
      </c>
      <c r="J48" s="754">
        <v>247732.71952700004</v>
      </c>
      <c r="K48" s="754">
        <v>76366.89</v>
      </c>
      <c r="L48" s="407">
        <v>171365.82952700002</v>
      </c>
      <c r="M48" s="754">
        <v>334840.95977425826</v>
      </c>
      <c r="N48" s="754">
        <v>98639.039799999984</v>
      </c>
      <c r="O48" s="567">
        <v>236201.91997425829</v>
      </c>
      <c r="P48" s="689">
        <v>1.3783490012344779</v>
      </c>
    </row>
    <row r="49" spans="1:16" s="266" customFormat="1" ht="16.149999999999999" customHeight="1" x14ac:dyDescent="0.25">
      <c r="A49" s="275"/>
      <c r="B49" s="801" t="s">
        <v>182</v>
      </c>
      <c r="C49" s="873" t="s">
        <v>7</v>
      </c>
      <c r="D49" s="690">
        <v>41</v>
      </c>
      <c r="E49" s="754">
        <v>38</v>
      </c>
      <c r="F49" s="375">
        <v>3</v>
      </c>
      <c r="G49" s="690">
        <v>54</v>
      </c>
      <c r="H49" s="754">
        <v>45</v>
      </c>
      <c r="I49" s="379">
        <v>9</v>
      </c>
      <c r="J49" s="690">
        <v>21802.049986429029</v>
      </c>
      <c r="K49" s="690">
        <v>16439.100000000002</v>
      </c>
      <c r="L49" s="407">
        <v>5362.9499864290265</v>
      </c>
      <c r="M49" s="690">
        <v>9142.010000000002</v>
      </c>
      <c r="N49" s="690">
        <v>6558</v>
      </c>
      <c r="O49" s="567">
        <v>2584.010000000002</v>
      </c>
      <c r="P49" s="689">
        <v>0.4818262349152711</v>
      </c>
    </row>
    <row r="50" spans="1:16" s="266" customFormat="1" ht="16.149999999999999" customHeight="1" x14ac:dyDescent="0.25">
      <c r="A50" s="275"/>
      <c r="B50" s="802" t="s">
        <v>183</v>
      </c>
      <c r="C50" s="873" t="s">
        <v>9</v>
      </c>
      <c r="D50" s="690">
        <v>578</v>
      </c>
      <c r="E50" s="754">
        <v>134</v>
      </c>
      <c r="F50" s="375">
        <v>444</v>
      </c>
      <c r="G50" s="690">
        <v>648</v>
      </c>
      <c r="H50" s="754">
        <v>147</v>
      </c>
      <c r="I50" s="379">
        <v>501</v>
      </c>
      <c r="J50" s="690">
        <v>1084446.5092678759</v>
      </c>
      <c r="K50" s="690">
        <v>194184.94</v>
      </c>
      <c r="L50" s="407">
        <v>890261.56926787598</v>
      </c>
      <c r="M50" s="690">
        <v>1391151.6995621063</v>
      </c>
      <c r="N50" s="690">
        <v>252421.03970000002</v>
      </c>
      <c r="O50" s="567">
        <v>1138730.6598621062</v>
      </c>
      <c r="P50" s="689">
        <v>1.2790967274916334</v>
      </c>
    </row>
    <row r="51" spans="1:16" s="266" customFormat="1" ht="16.149999999999999" customHeight="1" x14ac:dyDescent="0.25">
      <c r="A51" s="275"/>
      <c r="B51" s="802" t="s">
        <v>184</v>
      </c>
      <c r="C51" s="873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348</v>
      </c>
    </row>
    <row r="52" spans="1:16" s="266" customFormat="1" ht="16.149999999999999" customHeight="1" x14ac:dyDescent="0.25">
      <c r="A52" s="275"/>
      <c r="B52" s="801" t="s">
        <v>185</v>
      </c>
      <c r="C52" s="873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348</v>
      </c>
    </row>
    <row r="53" spans="1:16" s="266" customFormat="1" ht="16.149999999999999" customHeight="1" x14ac:dyDescent="0.25">
      <c r="A53" s="275"/>
      <c r="B53" s="802" t="s">
        <v>186</v>
      </c>
      <c r="C53" s="873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348</v>
      </c>
    </row>
    <row r="54" spans="1:16" s="266" customFormat="1" ht="16.149999999999999" customHeight="1" x14ac:dyDescent="0.25">
      <c r="A54" s="275"/>
      <c r="B54" s="802" t="s">
        <v>187</v>
      </c>
      <c r="C54" s="873" t="s">
        <v>17</v>
      </c>
      <c r="D54" s="690">
        <v>2</v>
      </c>
      <c r="E54" s="754">
        <v>0</v>
      </c>
      <c r="F54" s="375">
        <v>2</v>
      </c>
      <c r="G54" s="690">
        <v>6</v>
      </c>
      <c r="H54" s="754">
        <v>4</v>
      </c>
      <c r="I54" s="379">
        <v>2</v>
      </c>
      <c r="J54" s="690">
        <v>5783.9999585331407</v>
      </c>
      <c r="K54" s="690">
        <v>0</v>
      </c>
      <c r="L54" s="407">
        <v>5783.9999585331407</v>
      </c>
      <c r="M54" s="690">
        <v>54031.89</v>
      </c>
      <c r="N54" s="690">
        <v>1137.25</v>
      </c>
      <c r="O54" s="567">
        <v>52894.64</v>
      </c>
      <c r="P54" s="689">
        <v>9.1449931499332884</v>
      </c>
    </row>
    <row r="55" spans="1:16" s="266" customFormat="1" ht="16.149999999999999" customHeight="1" x14ac:dyDescent="0.25">
      <c r="A55" s="275"/>
      <c r="B55" s="801" t="s">
        <v>188</v>
      </c>
      <c r="C55" s="873" t="s">
        <v>19</v>
      </c>
      <c r="D55" s="690">
        <v>29</v>
      </c>
      <c r="E55" s="754">
        <v>4</v>
      </c>
      <c r="F55" s="375">
        <v>25</v>
      </c>
      <c r="G55" s="690">
        <v>63</v>
      </c>
      <c r="H55" s="754">
        <v>25</v>
      </c>
      <c r="I55" s="379">
        <v>38</v>
      </c>
      <c r="J55" s="690">
        <v>63320.299701220923</v>
      </c>
      <c r="K55" s="690">
        <v>7657.79</v>
      </c>
      <c r="L55" s="407">
        <v>55662.509701220923</v>
      </c>
      <c r="M55" s="690">
        <v>205996.07953467511</v>
      </c>
      <c r="N55" s="690">
        <v>42799.12</v>
      </c>
      <c r="O55" s="567">
        <v>163196.95953467512</v>
      </c>
      <c r="P55" s="689">
        <v>2.9319008505125934</v>
      </c>
    </row>
    <row r="56" spans="1:16" s="266" customFormat="1" ht="16.149999999999999" customHeight="1" x14ac:dyDescent="0.25">
      <c r="A56" s="275"/>
      <c r="B56" s="802" t="s">
        <v>189</v>
      </c>
      <c r="C56" s="873" t="s">
        <v>323</v>
      </c>
      <c r="D56" s="690">
        <v>31</v>
      </c>
      <c r="E56" s="754">
        <v>6</v>
      </c>
      <c r="F56" s="375">
        <v>25</v>
      </c>
      <c r="G56" s="690">
        <v>49</v>
      </c>
      <c r="H56" s="754">
        <v>16</v>
      </c>
      <c r="I56" s="379">
        <v>33</v>
      </c>
      <c r="J56" s="690">
        <v>81973.589927713256</v>
      </c>
      <c r="K56" s="690">
        <v>2595.3200000000002</v>
      </c>
      <c r="L56" s="407">
        <v>79378.269927713249</v>
      </c>
      <c r="M56" s="690">
        <v>84447.259997483372</v>
      </c>
      <c r="N56" s="690">
        <v>21349.07</v>
      </c>
      <c r="O56" s="567">
        <v>63098.189997483372</v>
      </c>
      <c r="P56" s="689">
        <v>0.79490507987821446</v>
      </c>
    </row>
    <row r="57" spans="1:16" s="266" customFormat="1" ht="16.149999999999999" customHeight="1" x14ac:dyDescent="0.25">
      <c r="A57" s="275"/>
      <c r="B57" s="802" t="s">
        <v>199</v>
      </c>
      <c r="C57" s="873" t="s">
        <v>324</v>
      </c>
      <c r="D57" s="690">
        <v>793</v>
      </c>
      <c r="E57" s="754">
        <v>157</v>
      </c>
      <c r="F57" s="375">
        <v>636</v>
      </c>
      <c r="G57" s="690">
        <v>891</v>
      </c>
      <c r="H57" s="754">
        <v>160</v>
      </c>
      <c r="I57" s="379">
        <v>731</v>
      </c>
      <c r="J57" s="690">
        <v>2634311.7910272279</v>
      </c>
      <c r="K57" s="690">
        <v>283505.95</v>
      </c>
      <c r="L57" s="407">
        <v>2350805.8410272277</v>
      </c>
      <c r="M57" s="690">
        <v>3393514.2211566432</v>
      </c>
      <c r="N57" s="690">
        <v>328695.96829999995</v>
      </c>
      <c r="O57" s="567">
        <v>3064818.2528566434</v>
      </c>
      <c r="P57" s="689">
        <v>1.3037309161684807</v>
      </c>
    </row>
    <row r="58" spans="1:16" s="266" customFormat="1" ht="16.149999999999999" customHeight="1" x14ac:dyDescent="0.25">
      <c r="A58" s="275"/>
      <c r="B58" s="801" t="s">
        <v>200</v>
      </c>
      <c r="C58" s="873" t="s">
        <v>325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348</v>
      </c>
    </row>
    <row r="59" spans="1:16" s="266" customFormat="1" ht="16.149999999999999" customHeight="1" x14ac:dyDescent="0.25">
      <c r="A59" s="275"/>
      <c r="B59" s="802" t="s">
        <v>201</v>
      </c>
      <c r="C59" s="873" t="s">
        <v>326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348</v>
      </c>
    </row>
    <row r="60" spans="1:16" s="266" customFormat="1" ht="16.149999999999999" customHeight="1" x14ac:dyDescent="0.25">
      <c r="A60" s="275"/>
      <c r="B60" s="802" t="s">
        <v>202</v>
      </c>
      <c r="C60" s="873" t="s">
        <v>327</v>
      </c>
      <c r="D60" s="690">
        <v>5</v>
      </c>
      <c r="E60" s="754">
        <v>1</v>
      </c>
      <c r="F60" s="375">
        <v>4</v>
      </c>
      <c r="G60" s="690">
        <v>5</v>
      </c>
      <c r="H60" s="754">
        <v>0</v>
      </c>
      <c r="I60" s="379">
        <v>5</v>
      </c>
      <c r="J60" s="690">
        <v>37451.999951839432</v>
      </c>
      <c r="K60" s="690">
        <v>7327</v>
      </c>
      <c r="L60" s="407">
        <v>30124.999951839432</v>
      </c>
      <c r="M60" s="690">
        <v>30976.9999748337</v>
      </c>
      <c r="N60" s="690">
        <v>0</v>
      </c>
      <c r="O60" s="567">
        <v>30976.9999748337</v>
      </c>
      <c r="P60" s="689">
        <v>1.028282158484858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348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3</v>
      </c>
      <c r="E62" s="754">
        <v>0</v>
      </c>
      <c r="F62" s="375">
        <v>3</v>
      </c>
      <c r="G62" s="690">
        <v>3</v>
      </c>
      <c r="H62" s="754">
        <v>0</v>
      </c>
      <c r="I62" s="379">
        <v>3</v>
      </c>
      <c r="J62" s="690">
        <v>5600</v>
      </c>
      <c r="K62" s="690">
        <v>0</v>
      </c>
      <c r="L62" s="407">
        <v>5600</v>
      </c>
      <c r="M62" s="690">
        <v>2450</v>
      </c>
      <c r="N62" s="690">
        <v>0</v>
      </c>
      <c r="O62" s="567">
        <v>2450</v>
      </c>
      <c r="P62" s="689">
        <v>0.4375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0</v>
      </c>
      <c r="E63" s="754">
        <v>0</v>
      </c>
      <c r="F63" s="375">
        <v>0</v>
      </c>
      <c r="G63" s="690">
        <v>0</v>
      </c>
      <c r="H63" s="754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348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348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</v>
      </c>
      <c r="H65" s="754">
        <v>1</v>
      </c>
      <c r="I65" s="379">
        <v>0</v>
      </c>
      <c r="J65" s="690">
        <v>0</v>
      </c>
      <c r="K65" s="690">
        <v>0</v>
      </c>
      <c r="L65" s="407">
        <v>0</v>
      </c>
      <c r="M65" s="690">
        <v>258.17</v>
      </c>
      <c r="N65" s="690">
        <v>258.17</v>
      </c>
      <c r="O65" s="567">
        <v>0</v>
      </c>
      <c r="P65" s="689" t="s">
        <v>348</v>
      </c>
    </row>
    <row r="66" spans="1:16" s="266" customFormat="1" ht="19.149999999999999" customHeight="1" x14ac:dyDescent="0.25">
      <c r="A66" s="275"/>
      <c r="B66" s="1314" t="s">
        <v>193</v>
      </c>
      <c r="C66" s="1314"/>
      <c r="D66" s="384">
        <v>1782</v>
      </c>
      <c r="E66" s="384">
        <v>470</v>
      </c>
      <c r="F66" s="385">
        <v>1312</v>
      </c>
      <c r="G66" s="384">
        <v>2117</v>
      </c>
      <c r="H66" s="384">
        <v>563</v>
      </c>
      <c r="I66" s="388">
        <v>1554</v>
      </c>
      <c r="J66" s="377">
        <v>4182422.9593478395</v>
      </c>
      <c r="K66" s="407">
        <v>588076.99</v>
      </c>
      <c r="L66" s="408">
        <v>3594345.9693478392</v>
      </c>
      <c r="M66" s="407">
        <v>5506809.29</v>
      </c>
      <c r="N66" s="407">
        <v>751857.65780000004</v>
      </c>
      <c r="O66" s="454">
        <v>4754951.6321999999</v>
      </c>
      <c r="P66" s="688">
        <v>1.3228975932616587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63</v>
      </c>
      <c r="E68" s="754">
        <v>36</v>
      </c>
      <c r="F68" s="375">
        <v>27</v>
      </c>
      <c r="G68" s="754">
        <v>65</v>
      </c>
      <c r="H68" s="754">
        <v>28</v>
      </c>
      <c r="I68" s="379">
        <v>37</v>
      </c>
      <c r="J68" s="754">
        <v>313219.32700000005</v>
      </c>
      <c r="K68" s="754">
        <v>131234.22</v>
      </c>
      <c r="L68" s="377">
        <v>181985.10700000005</v>
      </c>
      <c r="M68" s="754">
        <v>437814.15507080563</v>
      </c>
      <c r="N68" s="754">
        <v>94719.97</v>
      </c>
      <c r="O68" s="380">
        <v>343094.1850708056</v>
      </c>
      <c r="P68" s="689">
        <v>1.8852871574309953</v>
      </c>
    </row>
    <row r="69" spans="1:16" s="266" customFormat="1" ht="16.149999999999999" customHeight="1" x14ac:dyDescent="0.25">
      <c r="A69" s="275"/>
      <c r="B69" s="803" t="s">
        <v>328</v>
      </c>
      <c r="C69" s="328" t="s">
        <v>329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348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1</v>
      </c>
      <c r="F70" s="375">
        <v>2</v>
      </c>
      <c r="G70" s="754">
        <v>3</v>
      </c>
      <c r="H70" s="754">
        <v>3</v>
      </c>
      <c r="I70" s="379">
        <v>0</v>
      </c>
      <c r="J70" s="754">
        <v>1383.53</v>
      </c>
      <c r="K70" s="754">
        <v>1379.6100000000001</v>
      </c>
      <c r="L70" s="377">
        <v>3.9199999999998454</v>
      </c>
      <c r="M70" s="754">
        <v>1379.6100000000001</v>
      </c>
      <c r="N70" s="754">
        <v>1379.6100000000001</v>
      </c>
      <c r="O70" s="380">
        <v>0</v>
      </c>
      <c r="P70" s="689">
        <v>0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121</v>
      </c>
      <c r="E71" s="754">
        <v>19</v>
      </c>
      <c r="F71" s="375">
        <v>102</v>
      </c>
      <c r="G71" s="754">
        <v>110</v>
      </c>
      <c r="H71" s="754">
        <v>26</v>
      </c>
      <c r="I71" s="379">
        <v>84</v>
      </c>
      <c r="J71" s="754">
        <v>167441.09589999996</v>
      </c>
      <c r="K71" s="754">
        <v>20393.55</v>
      </c>
      <c r="L71" s="377">
        <v>147047.54589999997</v>
      </c>
      <c r="M71" s="754">
        <v>126716.94978087078</v>
      </c>
      <c r="N71" s="754">
        <v>25566.059999999998</v>
      </c>
      <c r="O71" s="380">
        <v>101150.88978087078</v>
      </c>
      <c r="P71" s="689">
        <v>0.68787880247698041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348</v>
      </c>
    </row>
    <row r="73" spans="1:16" s="266" customFormat="1" ht="19.5" customHeight="1" x14ac:dyDescent="0.25">
      <c r="A73" s="275"/>
      <c r="B73" s="1314" t="s">
        <v>192</v>
      </c>
      <c r="C73" s="1314"/>
      <c r="D73" s="374">
        <v>187</v>
      </c>
      <c r="E73" s="374">
        <v>56</v>
      </c>
      <c r="F73" s="393">
        <v>131</v>
      </c>
      <c r="G73" s="374">
        <v>178</v>
      </c>
      <c r="H73" s="374">
        <v>57</v>
      </c>
      <c r="I73" s="394">
        <v>121</v>
      </c>
      <c r="J73" s="568">
        <v>482043.95290000003</v>
      </c>
      <c r="K73" s="568">
        <v>153007.37999999998</v>
      </c>
      <c r="L73" s="386">
        <v>329036.57290000003</v>
      </c>
      <c r="M73" s="568">
        <v>565910.71485167637</v>
      </c>
      <c r="N73" s="568">
        <v>121665.64</v>
      </c>
      <c r="O73" s="389">
        <v>444245.07485167636</v>
      </c>
      <c r="P73" s="688">
        <v>1.3501388947018063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3" t="s">
        <v>198</v>
      </c>
      <c r="C75" s="1023"/>
      <c r="D75" s="384">
        <v>1969</v>
      </c>
      <c r="E75" s="384">
        <v>526</v>
      </c>
      <c r="F75" s="455">
        <v>1443</v>
      </c>
      <c r="G75" s="384">
        <v>2295</v>
      </c>
      <c r="H75" s="384">
        <v>620</v>
      </c>
      <c r="I75" s="388">
        <v>1675</v>
      </c>
      <c r="J75" s="377">
        <v>4664466.9122478394</v>
      </c>
      <c r="K75" s="377">
        <v>741084.37</v>
      </c>
      <c r="L75" s="386">
        <v>3923382.5422478393</v>
      </c>
      <c r="M75" s="377">
        <v>6072720.0048516765</v>
      </c>
      <c r="N75" s="377">
        <v>873523.29780000006</v>
      </c>
      <c r="O75" s="389">
        <v>5199196.7070516758</v>
      </c>
      <c r="P75" s="688">
        <v>1.3251821995600968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21" t="s">
        <v>296</v>
      </c>
      <c r="C81" s="1221"/>
      <c r="D81" s="1221"/>
      <c r="E81" s="1221"/>
      <c r="F81" s="1221"/>
      <c r="G81" s="1221"/>
      <c r="H81" s="1221"/>
      <c r="I81" s="1221"/>
      <c r="J81" s="1221"/>
      <c r="K81" s="1221"/>
      <c r="L81" s="1221"/>
      <c r="M81" s="1221"/>
      <c r="N81" s="1221"/>
      <c r="O81" s="1221"/>
      <c r="P81" s="1221"/>
    </row>
    <row r="82" spans="1:19" s="266" customFormat="1" ht="16.149999999999999" customHeight="1" x14ac:dyDescent="0.25">
      <c r="A82" s="275"/>
      <c r="B82" s="1226" t="s">
        <v>194</v>
      </c>
      <c r="C82" s="1008" t="s">
        <v>191</v>
      </c>
      <c r="D82" s="1322" t="s">
        <v>81</v>
      </c>
      <c r="E82" s="1323"/>
      <c r="F82" s="1323"/>
      <c r="G82" s="1323"/>
      <c r="H82" s="1323"/>
      <c r="I82" s="1323"/>
      <c r="J82" s="1323"/>
      <c r="K82" s="1323"/>
      <c r="L82" s="1323"/>
      <c r="M82" s="1323"/>
      <c r="N82" s="1323"/>
      <c r="O82" s="1323"/>
      <c r="P82" s="1324"/>
      <c r="Q82" s="798"/>
      <c r="R82" s="465"/>
      <c r="S82" s="466"/>
    </row>
    <row r="83" spans="1:19" s="266" customFormat="1" ht="15" customHeight="1" x14ac:dyDescent="0.25">
      <c r="A83" s="275"/>
      <c r="B83" s="1227"/>
      <c r="C83" s="1009"/>
      <c r="D83" s="1054" t="s">
        <v>197</v>
      </c>
      <c r="E83" s="1321"/>
      <c r="F83" s="1321"/>
      <c r="G83" s="1321"/>
      <c r="H83" s="1321"/>
      <c r="I83" s="1055"/>
      <c r="J83" s="1054" t="s">
        <v>3</v>
      </c>
      <c r="K83" s="1321"/>
      <c r="L83" s="1321"/>
      <c r="M83" s="1321"/>
      <c r="N83" s="1321"/>
      <c r="O83" s="1055"/>
      <c r="P83" s="1018" t="s">
        <v>345</v>
      </c>
    </row>
    <row r="84" spans="1:19" s="266" customFormat="1" ht="19.149999999999999" customHeight="1" x14ac:dyDescent="0.25">
      <c r="A84" s="275"/>
      <c r="B84" s="1227"/>
      <c r="C84" s="1009"/>
      <c r="D84" s="1054" t="s">
        <v>346</v>
      </c>
      <c r="E84" s="1321"/>
      <c r="F84" s="1055"/>
      <c r="G84" s="1054" t="s">
        <v>347</v>
      </c>
      <c r="H84" s="1321"/>
      <c r="I84" s="1055"/>
      <c r="J84" s="1054" t="s">
        <v>346</v>
      </c>
      <c r="K84" s="1321"/>
      <c r="L84" s="1055"/>
      <c r="M84" s="1054" t="s">
        <v>347</v>
      </c>
      <c r="N84" s="1321"/>
      <c r="O84" s="1055"/>
      <c r="P84" s="1018"/>
    </row>
    <row r="85" spans="1:19" s="266" customFormat="1" ht="19.149999999999999" customHeight="1" x14ac:dyDescent="0.25">
      <c r="A85" s="275"/>
      <c r="B85" s="1228"/>
      <c r="C85" s="1010"/>
      <c r="D85" s="565" t="s">
        <v>292</v>
      </c>
      <c r="E85" s="565" t="s">
        <v>124</v>
      </c>
      <c r="F85" s="353" t="s">
        <v>222</v>
      </c>
      <c r="G85" s="565" t="s">
        <v>292</v>
      </c>
      <c r="H85" s="565" t="s">
        <v>124</v>
      </c>
      <c r="I85" s="353" t="s">
        <v>222</v>
      </c>
      <c r="J85" s="353" t="s">
        <v>292</v>
      </c>
      <c r="K85" s="565" t="s">
        <v>221</v>
      </c>
      <c r="L85" s="353" t="s">
        <v>223</v>
      </c>
      <c r="M85" s="353" t="s">
        <v>292</v>
      </c>
      <c r="N85" s="565" t="s">
        <v>221</v>
      </c>
      <c r="O85" s="353" t="s">
        <v>223</v>
      </c>
      <c r="P85" s="1019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72" t="s">
        <v>322</v>
      </c>
      <c r="D87" s="744">
        <v>81</v>
      </c>
      <c r="E87" s="374">
        <v>21</v>
      </c>
      <c r="F87" s="375">
        <v>60</v>
      </c>
      <c r="G87" s="744">
        <v>102</v>
      </c>
      <c r="H87" s="374">
        <v>31</v>
      </c>
      <c r="I87" s="379">
        <v>71</v>
      </c>
      <c r="J87" s="744">
        <v>137626.29</v>
      </c>
      <c r="K87" s="744">
        <v>20336.91</v>
      </c>
      <c r="L87" s="407">
        <v>117289.38</v>
      </c>
      <c r="M87" s="744">
        <v>360923.39</v>
      </c>
      <c r="N87" s="744">
        <v>52109.42</v>
      </c>
      <c r="O87" s="567">
        <v>308813.97000000003</v>
      </c>
      <c r="P87" s="689">
        <v>2.6329235434614797</v>
      </c>
    </row>
    <row r="88" spans="1:19" s="266" customFormat="1" ht="16.899999999999999" customHeight="1" x14ac:dyDescent="0.25">
      <c r="A88" s="275"/>
      <c r="B88" s="801" t="s">
        <v>182</v>
      </c>
      <c r="C88" s="873" t="s">
        <v>7</v>
      </c>
      <c r="D88" s="744">
        <v>52</v>
      </c>
      <c r="E88" s="374">
        <v>11</v>
      </c>
      <c r="F88" s="375">
        <v>41</v>
      </c>
      <c r="G88" s="744">
        <v>55</v>
      </c>
      <c r="H88" s="374">
        <v>11</v>
      </c>
      <c r="I88" s="379">
        <v>44</v>
      </c>
      <c r="J88" s="744">
        <v>96839.959999999992</v>
      </c>
      <c r="K88" s="744">
        <v>3272.46</v>
      </c>
      <c r="L88" s="407">
        <v>93567.499999999985</v>
      </c>
      <c r="M88" s="744">
        <v>126773.43</v>
      </c>
      <c r="N88" s="744">
        <v>3538.05</v>
      </c>
      <c r="O88" s="567">
        <v>123235.37999999999</v>
      </c>
      <c r="P88" s="689">
        <v>1.3170746252705268</v>
      </c>
    </row>
    <row r="89" spans="1:19" s="266" customFormat="1" ht="16.899999999999999" customHeight="1" x14ac:dyDescent="0.25">
      <c r="A89" s="275"/>
      <c r="B89" s="802" t="s">
        <v>183</v>
      </c>
      <c r="C89" s="873" t="s">
        <v>9</v>
      </c>
      <c r="D89" s="744">
        <v>243</v>
      </c>
      <c r="E89" s="374">
        <v>47</v>
      </c>
      <c r="F89" s="375">
        <v>196</v>
      </c>
      <c r="G89" s="744">
        <v>271</v>
      </c>
      <c r="H89" s="374">
        <v>87</v>
      </c>
      <c r="I89" s="379">
        <v>184</v>
      </c>
      <c r="J89" s="744">
        <v>807661.38</v>
      </c>
      <c r="K89" s="744">
        <v>123766.75</v>
      </c>
      <c r="L89" s="407">
        <v>683894.63</v>
      </c>
      <c r="M89" s="744">
        <v>960206.05999999994</v>
      </c>
      <c r="N89" s="744">
        <v>125857.73</v>
      </c>
      <c r="O89" s="567">
        <v>834348.33</v>
      </c>
      <c r="P89" s="689">
        <v>1.2199954399407991</v>
      </c>
    </row>
    <row r="90" spans="1:19" s="266" customFormat="1" ht="16.899999999999999" customHeight="1" x14ac:dyDescent="0.25">
      <c r="A90" s="275"/>
      <c r="B90" s="802" t="s">
        <v>184</v>
      </c>
      <c r="C90" s="873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348</v>
      </c>
    </row>
    <row r="91" spans="1:19" s="266" customFormat="1" ht="16.899999999999999" customHeight="1" x14ac:dyDescent="0.25">
      <c r="A91" s="275"/>
      <c r="B91" s="801" t="s">
        <v>185</v>
      </c>
      <c r="C91" s="873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348</v>
      </c>
    </row>
    <row r="92" spans="1:19" s="266" customFormat="1" ht="16.899999999999999" customHeight="1" x14ac:dyDescent="0.25">
      <c r="A92" s="275"/>
      <c r="B92" s="802" t="s">
        <v>186</v>
      </c>
      <c r="C92" s="873" t="s">
        <v>15</v>
      </c>
      <c r="D92" s="744">
        <v>0</v>
      </c>
      <c r="E92" s="374">
        <v>0</v>
      </c>
      <c r="F92" s="375">
        <v>0</v>
      </c>
      <c r="G92" s="744">
        <v>1</v>
      </c>
      <c r="H92" s="374">
        <v>0</v>
      </c>
      <c r="I92" s="379">
        <v>1</v>
      </c>
      <c r="J92" s="744">
        <v>0</v>
      </c>
      <c r="K92" s="744">
        <v>0</v>
      </c>
      <c r="L92" s="407">
        <v>0</v>
      </c>
      <c r="M92" s="744">
        <v>10000</v>
      </c>
      <c r="N92" s="744">
        <v>0</v>
      </c>
      <c r="O92" s="567">
        <v>10000</v>
      </c>
      <c r="P92" s="689" t="s">
        <v>348</v>
      </c>
    </row>
    <row r="93" spans="1:19" s="266" customFormat="1" ht="16.899999999999999" customHeight="1" x14ac:dyDescent="0.25">
      <c r="A93" s="275"/>
      <c r="B93" s="802" t="s">
        <v>187</v>
      </c>
      <c r="C93" s="873" t="s">
        <v>17</v>
      </c>
      <c r="D93" s="744">
        <v>0</v>
      </c>
      <c r="E93" s="374">
        <v>1</v>
      </c>
      <c r="F93" s="375">
        <v>-1</v>
      </c>
      <c r="G93" s="744">
        <v>4</v>
      </c>
      <c r="H93" s="374">
        <v>1</v>
      </c>
      <c r="I93" s="379">
        <v>3</v>
      </c>
      <c r="J93" s="744">
        <v>0</v>
      </c>
      <c r="K93" s="744">
        <v>1758.14</v>
      </c>
      <c r="L93" s="407">
        <v>-1758.14</v>
      </c>
      <c r="M93" s="744">
        <v>4127</v>
      </c>
      <c r="N93" s="744">
        <v>1520</v>
      </c>
      <c r="O93" s="567">
        <v>2607</v>
      </c>
      <c r="P93" s="689">
        <v>-1.4828170680378125</v>
      </c>
    </row>
    <row r="94" spans="1:19" s="266" customFormat="1" ht="16.899999999999999" customHeight="1" x14ac:dyDescent="0.25">
      <c r="A94" s="275"/>
      <c r="B94" s="801" t="s">
        <v>188</v>
      </c>
      <c r="C94" s="873" t="s">
        <v>19</v>
      </c>
      <c r="D94" s="744">
        <v>34</v>
      </c>
      <c r="E94" s="374">
        <v>8</v>
      </c>
      <c r="F94" s="375">
        <v>26</v>
      </c>
      <c r="G94" s="744">
        <v>48</v>
      </c>
      <c r="H94" s="374">
        <v>9</v>
      </c>
      <c r="I94" s="379">
        <v>39</v>
      </c>
      <c r="J94" s="744">
        <v>41931.85</v>
      </c>
      <c r="K94" s="744">
        <v>11068.78</v>
      </c>
      <c r="L94" s="407">
        <v>30863.07</v>
      </c>
      <c r="M94" s="744">
        <v>188646.42</v>
      </c>
      <c r="N94" s="744">
        <v>11524.14</v>
      </c>
      <c r="O94" s="567">
        <v>177122.28000000003</v>
      </c>
      <c r="P94" s="689">
        <v>5.7389715281078661</v>
      </c>
    </row>
    <row r="95" spans="1:19" s="266" customFormat="1" ht="16.899999999999999" customHeight="1" x14ac:dyDescent="0.25">
      <c r="A95" s="275"/>
      <c r="B95" s="802" t="s">
        <v>189</v>
      </c>
      <c r="C95" s="873" t="s">
        <v>323</v>
      </c>
      <c r="D95" s="744">
        <v>51</v>
      </c>
      <c r="E95" s="374">
        <v>11</v>
      </c>
      <c r="F95" s="375">
        <v>40</v>
      </c>
      <c r="G95" s="744">
        <v>45</v>
      </c>
      <c r="H95" s="374">
        <v>7</v>
      </c>
      <c r="I95" s="379">
        <v>38</v>
      </c>
      <c r="J95" s="744">
        <v>5919328.7700000005</v>
      </c>
      <c r="K95" s="744">
        <v>19590.43</v>
      </c>
      <c r="L95" s="407">
        <v>5899738.3400000008</v>
      </c>
      <c r="M95" s="744">
        <v>1651830.06</v>
      </c>
      <c r="N95" s="744">
        <v>1788.47</v>
      </c>
      <c r="O95" s="567">
        <v>1650041.59</v>
      </c>
      <c r="P95" s="689">
        <v>0.27968046969350846</v>
      </c>
    </row>
    <row r="96" spans="1:19" s="266" customFormat="1" ht="16.899999999999999" customHeight="1" x14ac:dyDescent="0.25">
      <c r="A96" s="275"/>
      <c r="B96" s="802" t="s">
        <v>199</v>
      </c>
      <c r="C96" s="873" t="s">
        <v>324</v>
      </c>
      <c r="D96" s="744">
        <v>1125</v>
      </c>
      <c r="E96" s="374">
        <v>272</v>
      </c>
      <c r="F96" s="375">
        <v>853</v>
      </c>
      <c r="G96" s="744">
        <v>1251</v>
      </c>
      <c r="H96" s="374">
        <v>351</v>
      </c>
      <c r="I96" s="379">
        <v>900</v>
      </c>
      <c r="J96" s="744">
        <v>4070582.5199999996</v>
      </c>
      <c r="K96" s="744">
        <v>526697.91</v>
      </c>
      <c r="L96" s="407">
        <v>3543884.6099999994</v>
      </c>
      <c r="M96" s="744">
        <v>4559345.3699999992</v>
      </c>
      <c r="N96" s="744">
        <v>743679.2699999999</v>
      </c>
      <c r="O96" s="567">
        <v>3815666.0999999992</v>
      </c>
      <c r="P96" s="689">
        <v>1.0766902763236412</v>
      </c>
    </row>
    <row r="97" spans="1:16" s="266" customFormat="1" ht="16.899999999999999" customHeight="1" x14ac:dyDescent="0.25">
      <c r="A97" s="275"/>
      <c r="B97" s="801" t="s">
        <v>200</v>
      </c>
      <c r="C97" s="873" t="s">
        <v>325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348</v>
      </c>
    </row>
    <row r="98" spans="1:16" s="266" customFormat="1" ht="16.899999999999999" customHeight="1" x14ac:dyDescent="0.25">
      <c r="A98" s="275"/>
      <c r="B98" s="802" t="s">
        <v>201</v>
      </c>
      <c r="C98" s="873" t="s">
        <v>326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348</v>
      </c>
    </row>
    <row r="99" spans="1:16" s="266" customFormat="1" ht="16.899999999999999" customHeight="1" x14ac:dyDescent="0.25">
      <c r="A99" s="275"/>
      <c r="B99" s="802" t="s">
        <v>202</v>
      </c>
      <c r="C99" s="873" t="s">
        <v>327</v>
      </c>
      <c r="D99" s="744">
        <v>11</v>
      </c>
      <c r="E99" s="374">
        <v>0</v>
      </c>
      <c r="F99" s="375">
        <v>11</v>
      </c>
      <c r="G99" s="744">
        <v>12</v>
      </c>
      <c r="H99" s="374">
        <v>1</v>
      </c>
      <c r="I99" s="379">
        <v>11</v>
      </c>
      <c r="J99" s="744">
        <v>648752.76</v>
      </c>
      <c r="K99" s="744">
        <v>0</v>
      </c>
      <c r="L99" s="407">
        <v>648752.76</v>
      </c>
      <c r="M99" s="744">
        <v>54385</v>
      </c>
      <c r="N99" s="744">
        <v>0</v>
      </c>
      <c r="O99" s="567">
        <v>54385</v>
      </c>
      <c r="P99" s="689">
        <v>8.3830086518629998E-2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348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348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348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348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348</v>
      </c>
    </row>
    <row r="105" spans="1:16" s="266" customFormat="1" ht="19.149999999999999" customHeight="1" x14ac:dyDescent="0.25">
      <c r="A105" s="275"/>
      <c r="B105" s="1314" t="s">
        <v>193</v>
      </c>
      <c r="C105" s="1314"/>
      <c r="D105" s="384">
        <v>1597</v>
      </c>
      <c r="E105" s="384">
        <v>371</v>
      </c>
      <c r="F105" s="385">
        <v>1226</v>
      </c>
      <c r="G105" s="384">
        <v>1789</v>
      </c>
      <c r="H105" s="384">
        <v>498</v>
      </c>
      <c r="I105" s="388">
        <v>1291</v>
      </c>
      <c r="J105" s="377">
        <v>11722723.529999999</v>
      </c>
      <c r="K105" s="407">
        <v>706491.38</v>
      </c>
      <c r="L105" s="408">
        <v>11016232.15</v>
      </c>
      <c r="M105" s="407">
        <v>7916236.7299999986</v>
      </c>
      <c r="N105" s="408">
        <v>940017.08</v>
      </c>
      <c r="O105" s="454">
        <v>6976219.6499999985</v>
      </c>
      <c r="P105" s="688">
        <v>0.63326730546432775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2</v>
      </c>
      <c r="E107" s="374">
        <v>1</v>
      </c>
      <c r="F107" s="375">
        <v>1</v>
      </c>
      <c r="G107" s="744">
        <v>8</v>
      </c>
      <c r="H107" s="744">
        <v>8</v>
      </c>
      <c r="I107" s="379">
        <v>0</v>
      </c>
      <c r="J107" s="744">
        <v>0</v>
      </c>
      <c r="K107" s="744">
        <v>0</v>
      </c>
      <c r="L107" s="377">
        <v>0</v>
      </c>
      <c r="M107" s="744">
        <v>8608.27</v>
      </c>
      <c r="N107" s="744">
        <v>8608.27</v>
      </c>
      <c r="O107" s="380">
        <v>0</v>
      </c>
      <c r="P107" s="689" t="s">
        <v>348</v>
      </c>
    </row>
    <row r="108" spans="1:16" s="266" customFormat="1" ht="16.899999999999999" customHeight="1" x14ac:dyDescent="0.25">
      <c r="A108" s="275"/>
      <c r="B108" s="803" t="s">
        <v>328</v>
      </c>
      <c r="C108" s="328" t="s">
        <v>329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348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4</v>
      </c>
      <c r="E110" s="374">
        <v>0</v>
      </c>
      <c r="F110" s="375">
        <v>4</v>
      </c>
      <c r="G110" s="744">
        <v>5</v>
      </c>
      <c r="H110" s="744">
        <v>4</v>
      </c>
      <c r="I110" s="379">
        <v>1</v>
      </c>
      <c r="J110" s="744">
        <v>0</v>
      </c>
      <c r="K110" s="744">
        <v>0</v>
      </c>
      <c r="L110" s="377">
        <v>0</v>
      </c>
      <c r="M110" s="744">
        <v>15383.65</v>
      </c>
      <c r="N110" s="744">
        <v>8383.65</v>
      </c>
      <c r="O110" s="380">
        <v>7000</v>
      </c>
      <c r="P110" s="689" t="s">
        <v>348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348</v>
      </c>
    </row>
    <row r="112" spans="1:16" s="266" customFormat="1" ht="19.149999999999999" customHeight="1" x14ac:dyDescent="0.25">
      <c r="A112" s="275"/>
      <c r="B112" s="1314" t="s">
        <v>192</v>
      </c>
      <c r="C112" s="1314"/>
      <c r="D112" s="374">
        <v>6</v>
      </c>
      <c r="E112" s="374">
        <v>1</v>
      </c>
      <c r="F112" s="393">
        <v>5</v>
      </c>
      <c r="G112" s="374">
        <v>13</v>
      </c>
      <c r="H112" s="374">
        <v>12</v>
      </c>
      <c r="I112" s="394">
        <v>1</v>
      </c>
      <c r="J112" s="568">
        <v>0</v>
      </c>
      <c r="K112" s="568">
        <v>0</v>
      </c>
      <c r="L112" s="386">
        <v>0</v>
      </c>
      <c r="M112" s="568">
        <v>23991.919999999998</v>
      </c>
      <c r="N112" s="568">
        <v>16991.919999999998</v>
      </c>
      <c r="O112" s="389">
        <v>7000</v>
      </c>
      <c r="P112" s="688" t="s">
        <v>348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3" t="s">
        <v>198</v>
      </c>
      <c r="C114" s="1023"/>
      <c r="D114" s="384">
        <v>1603</v>
      </c>
      <c r="E114" s="384">
        <v>372</v>
      </c>
      <c r="F114" s="455">
        <v>1231</v>
      </c>
      <c r="G114" s="384">
        <v>1802</v>
      </c>
      <c r="H114" s="384">
        <v>510</v>
      </c>
      <c r="I114" s="388">
        <v>1292</v>
      </c>
      <c r="J114" s="377">
        <v>11722723.529999999</v>
      </c>
      <c r="K114" s="650">
        <v>706491.38</v>
      </c>
      <c r="L114" s="386">
        <v>11016232.15</v>
      </c>
      <c r="M114" s="377">
        <v>7940228.6499999985</v>
      </c>
      <c r="N114" s="650">
        <v>957009</v>
      </c>
      <c r="O114" s="389">
        <v>6983219.6499999985</v>
      </c>
      <c r="P114" s="688">
        <v>0.63390273143435871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01" t="s">
        <v>297</v>
      </c>
      <c r="C118" s="1001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</row>
    <row r="119" spans="1:17" s="266" customFormat="1" ht="18" customHeight="1" x14ac:dyDescent="0.25">
      <c r="A119" s="275"/>
      <c r="B119" s="1226" t="s">
        <v>194</v>
      </c>
      <c r="C119" s="1008" t="s">
        <v>191</v>
      </c>
      <c r="D119" s="1322" t="s">
        <v>208</v>
      </c>
      <c r="E119" s="1323"/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4"/>
    </row>
    <row r="120" spans="1:17" s="266" customFormat="1" ht="15.6" customHeight="1" x14ac:dyDescent="0.25">
      <c r="A120" s="275"/>
      <c r="B120" s="1227"/>
      <c r="C120" s="1009"/>
      <c r="D120" s="1054" t="s">
        <v>197</v>
      </c>
      <c r="E120" s="1321"/>
      <c r="F120" s="1321"/>
      <c r="G120" s="1321"/>
      <c r="H120" s="1321"/>
      <c r="I120" s="1055"/>
      <c r="J120" s="1054" t="s">
        <v>3</v>
      </c>
      <c r="K120" s="1321"/>
      <c r="L120" s="1321"/>
      <c r="M120" s="1321"/>
      <c r="N120" s="1321"/>
      <c r="O120" s="1055"/>
      <c r="P120" s="1018" t="s">
        <v>345</v>
      </c>
    </row>
    <row r="121" spans="1:17" s="266" customFormat="1" ht="19.149999999999999" customHeight="1" x14ac:dyDescent="0.25">
      <c r="A121" s="275"/>
      <c r="B121" s="1227"/>
      <c r="C121" s="1009"/>
      <c r="D121" s="1054" t="s">
        <v>346</v>
      </c>
      <c r="E121" s="1321"/>
      <c r="F121" s="1055"/>
      <c r="G121" s="1054" t="s">
        <v>347</v>
      </c>
      <c r="H121" s="1321"/>
      <c r="I121" s="1055"/>
      <c r="J121" s="1054" t="s">
        <v>346</v>
      </c>
      <c r="K121" s="1321"/>
      <c r="L121" s="1055"/>
      <c r="M121" s="1054" t="s">
        <v>347</v>
      </c>
      <c r="N121" s="1321"/>
      <c r="O121" s="1055"/>
      <c r="P121" s="1018"/>
    </row>
    <row r="122" spans="1:17" s="266" customFormat="1" ht="19.149999999999999" customHeight="1" x14ac:dyDescent="0.25">
      <c r="A122" s="275"/>
      <c r="B122" s="1228"/>
      <c r="C122" s="1010"/>
      <c r="D122" s="713" t="s">
        <v>292</v>
      </c>
      <c r="E122" s="565" t="s">
        <v>124</v>
      </c>
      <c r="F122" s="353" t="s">
        <v>222</v>
      </c>
      <c r="G122" s="713" t="s">
        <v>292</v>
      </c>
      <c r="H122" s="565" t="s">
        <v>124</v>
      </c>
      <c r="I122" s="353" t="s">
        <v>222</v>
      </c>
      <c r="J122" s="353" t="s">
        <v>292</v>
      </c>
      <c r="K122" s="565" t="s">
        <v>221</v>
      </c>
      <c r="L122" s="353" t="s">
        <v>223</v>
      </c>
      <c r="M122" s="353" t="s">
        <v>292</v>
      </c>
      <c r="N122" s="565" t="s">
        <v>221</v>
      </c>
      <c r="O122" s="353" t="s">
        <v>223</v>
      </c>
      <c r="P122" s="1019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72" t="s">
        <v>322</v>
      </c>
      <c r="D124" s="374">
        <v>3886</v>
      </c>
      <c r="E124" s="374">
        <v>1054</v>
      </c>
      <c r="F124" s="375">
        <v>2832</v>
      </c>
      <c r="G124" s="374">
        <v>3996</v>
      </c>
      <c r="H124" s="374">
        <v>1235</v>
      </c>
      <c r="I124" s="379">
        <v>2761</v>
      </c>
      <c r="J124" s="376">
        <v>6352826.9902709667</v>
      </c>
      <c r="K124" s="376">
        <v>989346.28990000009</v>
      </c>
      <c r="L124" s="377">
        <v>5363480.7003709665</v>
      </c>
      <c r="M124" s="376">
        <v>6939767.2646725429</v>
      </c>
      <c r="N124" s="376">
        <v>1233209.9589999998</v>
      </c>
      <c r="O124" s="380">
        <v>5706557.3056725422</v>
      </c>
      <c r="P124" s="689">
        <v>1.0639652912851625</v>
      </c>
    </row>
    <row r="125" spans="1:17" s="266" customFormat="1" ht="16.149999999999999" customHeight="1" x14ac:dyDescent="0.25">
      <c r="A125" s="275"/>
      <c r="B125" s="805" t="s">
        <v>182</v>
      </c>
      <c r="C125" s="873" t="s">
        <v>7</v>
      </c>
      <c r="D125" s="374">
        <v>1387</v>
      </c>
      <c r="E125" s="374">
        <v>688</v>
      </c>
      <c r="F125" s="375">
        <v>699</v>
      </c>
      <c r="G125" s="374">
        <v>1612</v>
      </c>
      <c r="H125" s="374">
        <v>1356</v>
      </c>
      <c r="I125" s="379">
        <v>256</v>
      </c>
      <c r="J125" s="376">
        <v>516645.83263852855</v>
      </c>
      <c r="K125" s="376">
        <v>120281.06080000006</v>
      </c>
      <c r="L125" s="377">
        <v>396364.77183852845</v>
      </c>
      <c r="M125" s="376">
        <v>492052.79947022971</v>
      </c>
      <c r="N125" s="376">
        <v>199583.22659999994</v>
      </c>
      <c r="O125" s="380">
        <v>292469.57287022978</v>
      </c>
      <c r="P125" s="689">
        <v>0.73787983607528163</v>
      </c>
    </row>
    <row r="126" spans="1:17" s="266" customFormat="1" ht="16.149999999999999" customHeight="1" x14ac:dyDescent="0.25">
      <c r="A126" s="275"/>
      <c r="B126" s="806" t="s">
        <v>183</v>
      </c>
      <c r="C126" s="873" t="s">
        <v>9</v>
      </c>
      <c r="D126" s="374">
        <v>5974</v>
      </c>
      <c r="E126" s="374">
        <v>1349</v>
      </c>
      <c r="F126" s="375">
        <v>4625</v>
      </c>
      <c r="G126" s="374">
        <v>6193</v>
      </c>
      <c r="H126" s="374">
        <v>1585</v>
      </c>
      <c r="I126" s="379">
        <v>4608</v>
      </c>
      <c r="J126" s="376">
        <v>12471201.995500688</v>
      </c>
      <c r="K126" s="376">
        <v>2491061.5499</v>
      </c>
      <c r="L126" s="377">
        <v>9980140.4456006885</v>
      </c>
      <c r="M126" s="376">
        <v>13249091.113471262</v>
      </c>
      <c r="N126" s="376">
        <v>2444904.1148000001</v>
      </c>
      <c r="O126" s="380">
        <v>10804186.998671262</v>
      </c>
      <c r="P126" s="689">
        <v>1.0825686329327979</v>
      </c>
    </row>
    <row r="127" spans="1:17" s="266" customFormat="1" ht="16.149999999999999" customHeight="1" x14ac:dyDescent="0.25">
      <c r="A127" s="275"/>
      <c r="B127" s="806" t="s">
        <v>184</v>
      </c>
      <c r="C127" s="873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348</v>
      </c>
    </row>
    <row r="128" spans="1:17" s="266" customFormat="1" ht="16.149999999999999" customHeight="1" x14ac:dyDescent="0.25">
      <c r="A128" s="275"/>
      <c r="B128" s="805" t="s">
        <v>185</v>
      </c>
      <c r="C128" s="873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348</v>
      </c>
    </row>
    <row r="129" spans="1:16" s="266" customFormat="1" ht="16.149999999999999" customHeight="1" x14ac:dyDescent="0.25">
      <c r="A129" s="275"/>
      <c r="B129" s="806" t="s">
        <v>186</v>
      </c>
      <c r="C129" s="873" t="s">
        <v>15</v>
      </c>
      <c r="D129" s="374">
        <v>1</v>
      </c>
      <c r="E129" s="374">
        <v>0</v>
      </c>
      <c r="F129" s="375">
        <v>1</v>
      </c>
      <c r="G129" s="374">
        <v>2</v>
      </c>
      <c r="H129" s="374">
        <v>0</v>
      </c>
      <c r="I129" s="379">
        <v>2</v>
      </c>
      <c r="J129" s="376">
        <v>100</v>
      </c>
      <c r="K129" s="376">
        <v>0</v>
      </c>
      <c r="L129" s="377">
        <v>100</v>
      </c>
      <c r="M129" s="376">
        <v>267795.44010000001</v>
      </c>
      <c r="N129" s="376">
        <v>4226.6000999999997</v>
      </c>
      <c r="O129" s="380">
        <v>263568.83999999997</v>
      </c>
      <c r="P129" s="689">
        <v>2635.6883999999995</v>
      </c>
    </row>
    <row r="130" spans="1:16" s="266" customFormat="1" ht="16.149999999999999" customHeight="1" x14ac:dyDescent="0.25">
      <c r="A130" s="275"/>
      <c r="B130" s="806" t="s">
        <v>187</v>
      </c>
      <c r="C130" s="873" t="s">
        <v>17</v>
      </c>
      <c r="D130" s="374">
        <v>54</v>
      </c>
      <c r="E130" s="374">
        <v>4</v>
      </c>
      <c r="F130" s="375">
        <v>50</v>
      </c>
      <c r="G130" s="374">
        <v>37</v>
      </c>
      <c r="H130" s="374">
        <v>9</v>
      </c>
      <c r="I130" s="379">
        <v>28</v>
      </c>
      <c r="J130" s="376">
        <v>77976.140058533143</v>
      </c>
      <c r="K130" s="376">
        <v>11403.6101</v>
      </c>
      <c r="L130" s="377">
        <v>66572.529958533152</v>
      </c>
      <c r="M130" s="376">
        <v>152325.7284618789</v>
      </c>
      <c r="N130" s="376">
        <v>7854.1900000000005</v>
      </c>
      <c r="O130" s="380">
        <v>144471.5384618789</v>
      </c>
      <c r="P130" s="689">
        <v>2.1701374208230879</v>
      </c>
    </row>
    <row r="131" spans="1:16" s="266" customFormat="1" ht="16.149999999999999" customHeight="1" x14ac:dyDescent="0.25">
      <c r="A131" s="275"/>
      <c r="B131" s="805" t="s">
        <v>188</v>
      </c>
      <c r="C131" s="873" t="s">
        <v>19</v>
      </c>
      <c r="D131" s="374">
        <v>444</v>
      </c>
      <c r="E131" s="374">
        <v>93</v>
      </c>
      <c r="F131" s="375">
        <v>351</v>
      </c>
      <c r="G131" s="374">
        <v>610</v>
      </c>
      <c r="H131" s="374">
        <v>179</v>
      </c>
      <c r="I131" s="379">
        <v>431</v>
      </c>
      <c r="J131" s="376">
        <v>8306906.2081292458</v>
      </c>
      <c r="K131" s="376">
        <v>365404.13</v>
      </c>
      <c r="L131" s="377">
        <v>7941502.0781292468</v>
      </c>
      <c r="M131" s="376">
        <v>7537687.4549826989</v>
      </c>
      <c r="N131" s="376">
        <v>470694.25990000006</v>
      </c>
      <c r="O131" s="380">
        <v>7066993.1950826989</v>
      </c>
      <c r="P131" s="689">
        <v>0.88988117431147828</v>
      </c>
    </row>
    <row r="132" spans="1:16" s="266" customFormat="1" ht="16.149999999999999" customHeight="1" x14ac:dyDescent="0.25">
      <c r="A132" s="275"/>
      <c r="B132" s="806" t="s">
        <v>189</v>
      </c>
      <c r="C132" s="873" t="s">
        <v>323</v>
      </c>
      <c r="D132" s="374">
        <v>967</v>
      </c>
      <c r="E132" s="374">
        <v>166</v>
      </c>
      <c r="F132" s="375">
        <v>801</v>
      </c>
      <c r="G132" s="374">
        <v>988</v>
      </c>
      <c r="H132" s="374">
        <v>196</v>
      </c>
      <c r="I132" s="379">
        <v>792</v>
      </c>
      <c r="J132" s="376">
        <v>8597826.160461124</v>
      </c>
      <c r="K132" s="376">
        <v>279702.88880000002</v>
      </c>
      <c r="L132" s="377">
        <v>8318123.2716611233</v>
      </c>
      <c r="M132" s="376">
        <v>4553957.9158784226</v>
      </c>
      <c r="N132" s="376">
        <v>338865.41990000004</v>
      </c>
      <c r="O132" s="380">
        <v>4215092.4959784225</v>
      </c>
      <c r="P132" s="689">
        <v>0.50673599781079848</v>
      </c>
    </row>
    <row r="133" spans="1:16" s="266" customFormat="1" ht="16.149999999999999" customHeight="1" x14ac:dyDescent="0.25">
      <c r="A133" s="275"/>
      <c r="B133" s="806" t="s">
        <v>199</v>
      </c>
      <c r="C133" s="873" t="s">
        <v>324</v>
      </c>
      <c r="D133" s="374">
        <v>14478</v>
      </c>
      <c r="E133" s="374">
        <v>2881</v>
      </c>
      <c r="F133" s="375">
        <v>11597</v>
      </c>
      <c r="G133" s="374">
        <v>14269</v>
      </c>
      <c r="H133" s="374">
        <v>3043</v>
      </c>
      <c r="I133" s="379">
        <v>11226</v>
      </c>
      <c r="J133" s="376">
        <v>67065986.507596016</v>
      </c>
      <c r="K133" s="376">
        <v>6274790.5690000001</v>
      </c>
      <c r="L133" s="377">
        <v>60791195.938596025</v>
      </c>
      <c r="M133" s="376">
        <v>74893697.388591006</v>
      </c>
      <c r="N133" s="376">
        <v>6432804.3927999996</v>
      </c>
      <c r="O133" s="380">
        <v>68460892.995790988</v>
      </c>
      <c r="P133" s="689">
        <v>1.1261646022713876</v>
      </c>
    </row>
    <row r="134" spans="1:16" s="266" customFormat="1" ht="16.149999999999999" customHeight="1" x14ac:dyDescent="0.25">
      <c r="A134" s="275"/>
      <c r="B134" s="805" t="s">
        <v>200</v>
      </c>
      <c r="C134" s="873" t="s">
        <v>325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348</v>
      </c>
    </row>
    <row r="135" spans="1:16" s="266" customFormat="1" ht="16.149999999999999" customHeight="1" x14ac:dyDescent="0.25">
      <c r="A135" s="275"/>
      <c r="B135" s="806" t="s">
        <v>201</v>
      </c>
      <c r="C135" s="873" t="s">
        <v>326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348</v>
      </c>
    </row>
    <row r="136" spans="1:16" s="266" customFormat="1" ht="16.149999999999999" customHeight="1" x14ac:dyDescent="0.25">
      <c r="A136" s="275"/>
      <c r="B136" s="806" t="s">
        <v>202</v>
      </c>
      <c r="C136" s="873" t="s">
        <v>327</v>
      </c>
      <c r="D136" s="374">
        <v>264</v>
      </c>
      <c r="E136" s="374">
        <v>32</v>
      </c>
      <c r="F136" s="375">
        <v>232</v>
      </c>
      <c r="G136" s="374">
        <v>260</v>
      </c>
      <c r="H136" s="374">
        <v>42</v>
      </c>
      <c r="I136" s="379">
        <v>218</v>
      </c>
      <c r="J136" s="376">
        <v>2092250.4299518394</v>
      </c>
      <c r="K136" s="376">
        <v>23134.91</v>
      </c>
      <c r="L136" s="377">
        <v>2069115.5199518395</v>
      </c>
      <c r="M136" s="376">
        <v>1767492.0006476417</v>
      </c>
      <c r="N136" s="376">
        <v>48437.819399999986</v>
      </c>
      <c r="O136" s="380">
        <v>1719054.1812476418</v>
      </c>
      <c r="P136" s="689">
        <v>0.83081595235806571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182</v>
      </c>
      <c r="E137" s="374">
        <v>30</v>
      </c>
      <c r="F137" s="375">
        <v>152</v>
      </c>
      <c r="G137" s="374">
        <v>244</v>
      </c>
      <c r="H137" s="374">
        <v>65</v>
      </c>
      <c r="I137" s="379">
        <v>179</v>
      </c>
      <c r="J137" s="381">
        <v>1003023.93</v>
      </c>
      <c r="K137" s="381">
        <v>68419.259999999995</v>
      </c>
      <c r="L137" s="377">
        <v>934604.67</v>
      </c>
      <c r="M137" s="381">
        <v>912816.02098257106</v>
      </c>
      <c r="N137" s="381">
        <v>22183.130000000012</v>
      </c>
      <c r="O137" s="380">
        <v>890632.89098257106</v>
      </c>
      <c r="P137" s="689">
        <v>0.95295146661590191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10</v>
      </c>
      <c r="E138" s="374">
        <v>2</v>
      </c>
      <c r="F138" s="375">
        <v>8</v>
      </c>
      <c r="G138" s="374">
        <v>17</v>
      </c>
      <c r="H138" s="374">
        <v>2</v>
      </c>
      <c r="I138" s="379">
        <v>15</v>
      </c>
      <c r="J138" s="381">
        <v>87627.970799999996</v>
      </c>
      <c r="K138" s="381">
        <v>2911.42</v>
      </c>
      <c r="L138" s="377">
        <v>84716.550799999997</v>
      </c>
      <c r="M138" s="381">
        <v>75600.631399999998</v>
      </c>
      <c r="N138" s="381">
        <v>30903.410699999997</v>
      </c>
      <c r="O138" s="380">
        <v>44697.220700000005</v>
      </c>
      <c r="P138" s="689">
        <v>0.52760907140237356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17</v>
      </c>
      <c r="E139" s="374">
        <v>7</v>
      </c>
      <c r="F139" s="375">
        <v>10</v>
      </c>
      <c r="G139" s="374">
        <v>32</v>
      </c>
      <c r="H139" s="374">
        <v>5</v>
      </c>
      <c r="I139" s="379">
        <v>27</v>
      </c>
      <c r="J139" s="381">
        <v>11913.869999999999</v>
      </c>
      <c r="K139" s="381">
        <v>3853.87</v>
      </c>
      <c r="L139" s="377">
        <v>8059.9999999999991</v>
      </c>
      <c r="M139" s="381">
        <v>50500.097695031283</v>
      </c>
      <c r="N139" s="381">
        <v>427.59000000000003</v>
      </c>
      <c r="O139" s="380">
        <v>50072.507695031287</v>
      </c>
      <c r="P139" s="689">
        <v>6.2124699373487955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348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1</v>
      </c>
      <c r="E141" s="374">
        <v>1</v>
      </c>
      <c r="F141" s="375">
        <v>0</v>
      </c>
      <c r="G141" s="374">
        <v>30</v>
      </c>
      <c r="H141" s="374">
        <v>10</v>
      </c>
      <c r="I141" s="379">
        <v>20</v>
      </c>
      <c r="J141" s="381">
        <v>1773.4</v>
      </c>
      <c r="K141" s="376">
        <v>1773.4</v>
      </c>
      <c r="L141" s="377">
        <v>0</v>
      </c>
      <c r="M141" s="381">
        <v>14572.301473178037</v>
      </c>
      <c r="N141" s="381">
        <v>1674.1100000000001</v>
      </c>
      <c r="O141" s="380">
        <v>12898.191473178036</v>
      </c>
      <c r="P141" s="689" t="s">
        <v>348</v>
      </c>
    </row>
    <row r="142" spans="1:16" s="266" customFormat="1" ht="19.149999999999999" customHeight="1" x14ac:dyDescent="0.25">
      <c r="A142" s="275"/>
      <c r="B142" s="1314" t="s">
        <v>193</v>
      </c>
      <c r="C142" s="1314"/>
      <c r="D142" s="384">
        <v>27665</v>
      </c>
      <c r="E142" s="384">
        <v>6307</v>
      </c>
      <c r="F142" s="385">
        <v>21358</v>
      </c>
      <c r="G142" s="374">
        <v>28290</v>
      </c>
      <c r="H142" s="384">
        <v>7727</v>
      </c>
      <c r="I142" s="388">
        <v>20563</v>
      </c>
      <c r="J142" s="377">
        <v>106586059.43540697</v>
      </c>
      <c r="K142" s="650">
        <v>10632082.9585</v>
      </c>
      <c r="L142" s="386">
        <v>95953976.476906955</v>
      </c>
      <c r="M142" s="377">
        <v>110907356.15782648</v>
      </c>
      <c r="N142" s="650">
        <v>11235768.223200001</v>
      </c>
      <c r="O142" s="389">
        <v>99671587.93462643</v>
      </c>
      <c r="P142" s="688">
        <v>1.0387436935311813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967</v>
      </c>
      <c r="E144" s="374">
        <v>635</v>
      </c>
      <c r="F144" s="375">
        <v>332</v>
      </c>
      <c r="G144" s="374">
        <v>1106</v>
      </c>
      <c r="H144" s="374">
        <v>647</v>
      </c>
      <c r="I144" s="379">
        <v>459</v>
      </c>
      <c r="J144" s="384">
        <v>5711810.8456500005</v>
      </c>
      <c r="K144" s="384">
        <v>3798498.05</v>
      </c>
      <c r="L144" s="377">
        <v>1913312.7956500005</v>
      </c>
      <c r="M144" s="384">
        <v>6351128.3315755902</v>
      </c>
      <c r="N144" s="384">
        <v>3833841.8600000003</v>
      </c>
      <c r="O144" s="380">
        <v>2517286.4715755903</v>
      </c>
      <c r="P144" s="689">
        <v>1.3156690726674438</v>
      </c>
    </row>
    <row r="145" spans="1:16" s="266" customFormat="1" ht="16.149999999999999" customHeight="1" x14ac:dyDescent="0.25">
      <c r="A145" s="275"/>
      <c r="B145" s="804" t="s">
        <v>328</v>
      </c>
      <c r="C145" s="328" t="s">
        <v>329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348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f t="shared" ref="D146:K146" si="0">D35+D70+D109</f>
        <v>51</v>
      </c>
      <c r="E146" s="374">
        <f t="shared" si="0"/>
        <v>8</v>
      </c>
      <c r="F146" s="375">
        <f t="shared" si="0"/>
        <v>43</v>
      </c>
      <c r="G146" s="374">
        <f t="shared" si="0"/>
        <v>62</v>
      </c>
      <c r="H146" s="374">
        <f t="shared" si="0"/>
        <v>21</v>
      </c>
      <c r="I146" s="379">
        <f t="shared" si="0"/>
        <v>41</v>
      </c>
      <c r="J146" s="384">
        <f t="shared" si="0"/>
        <v>15382.289999999999</v>
      </c>
      <c r="K146" s="384">
        <f t="shared" si="0"/>
        <v>14484.16</v>
      </c>
      <c r="L146" s="377">
        <f t="shared" ref="L144:O148" si="1">L35+L70+L109</f>
        <v>898.12999999999897</v>
      </c>
      <c r="M146" s="384">
        <f t="shared" si="1"/>
        <v>19158.080000000002</v>
      </c>
      <c r="N146" s="384">
        <f t="shared" si="1"/>
        <v>18256.45</v>
      </c>
      <c r="O146" s="380">
        <f t="shared" si="1"/>
        <v>901.63000000000102</v>
      </c>
      <c r="P146" s="689">
        <f t="shared" ref="P144:P149" si="2">IF(L146=0,"",O146/L146)</f>
        <v>1.0038969859597187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f t="shared" ref="D147:K147" si="3">D36+D71+D110</f>
        <v>695</v>
      </c>
      <c r="E147" s="374">
        <f t="shared" si="3"/>
        <v>148</v>
      </c>
      <c r="F147" s="375">
        <f t="shared" si="3"/>
        <v>547</v>
      </c>
      <c r="G147" s="374">
        <f t="shared" si="3"/>
        <v>815</v>
      </c>
      <c r="H147" s="374">
        <f t="shared" si="3"/>
        <v>203</v>
      </c>
      <c r="I147" s="379">
        <f t="shared" si="3"/>
        <v>612</v>
      </c>
      <c r="J147" s="384">
        <f t="shared" si="3"/>
        <v>974265.32675000071</v>
      </c>
      <c r="K147" s="384">
        <f t="shared" si="3"/>
        <v>116586.73</v>
      </c>
      <c r="L147" s="377">
        <f t="shared" si="1"/>
        <v>857678.59675000072</v>
      </c>
      <c r="M147" s="384">
        <f t="shared" si="1"/>
        <v>1014078.4726962483</v>
      </c>
      <c r="N147" s="384">
        <f t="shared" si="1"/>
        <v>141125.68</v>
      </c>
      <c r="O147" s="380">
        <f t="shared" si="1"/>
        <v>872952.79269624827</v>
      </c>
      <c r="P147" s="689">
        <f t="shared" si="2"/>
        <v>1.0178087642668547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f t="shared" ref="D148:K148" si="4">D37+D72+D111</f>
        <v>0</v>
      </c>
      <c r="E148" s="374">
        <f t="shared" si="4"/>
        <v>0</v>
      </c>
      <c r="F148" s="375">
        <f t="shared" si="4"/>
        <v>0</v>
      </c>
      <c r="G148" s="374">
        <f t="shared" si="4"/>
        <v>0</v>
      </c>
      <c r="H148" s="374">
        <f t="shared" si="4"/>
        <v>0</v>
      </c>
      <c r="I148" s="379">
        <f t="shared" si="4"/>
        <v>0</v>
      </c>
      <c r="J148" s="384">
        <f t="shared" si="4"/>
        <v>0</v>
      </c>
      <c r="K148" s="384">
        <f t="shared" si="4"/>
        <v>0</v>
      </c>
      <c r="L148" s="377">
        <f t="shared" si="1"/>
        <v>0</v>
      </c>
      <c r="M148" s="384">
        <f t="shared" si="1"/>
        <v>0</v>
      </c>
      <c r="N148" s="384">
        <f t="shared" si="1"/>
        <v>0</v>
      </c>
      <c r="O148" s="380">
        <f t="shared" si="1"/>
        <v>0</v>
      </c>
      <c r="P148" s="689" t="str">
        <f t="shared" si="2"/>
        <v/>
      </c>
    </row>
    <row r="149" spans="1:16" s="266" customFormat="1" ht="19.149999999999999" customHeight="1" x14ac:dyDescent="0.25">
      <c r="A149" s="275"/>
      <c r="B149" s="1314" t="s">
        <v>192</v>
      </c>
      <c r="C149" s="1314"/>
      <c r="D149" s="374">
        <f t="shared" ref="D149:I149" si="5">SUM(D144:D148)</f>
        <v>1713</v>
      </c>
      <c r="E149" s="374">
        <f t="shared" si="5"/>
        <v>791</v>
      </c>
      <c r="F149" s="393">
        <f t="shared" si="5"/>
        <v>922</v>
      </c>
      <c r="G149" s="374">
        <f t="shared" si="5"/>
        <v>1983</v>
      </c>
      <c r="H149" s="374">
        <f t="shared" si="5"/>
        <v>871</v>
      </c>
      <c r="I149" s="394">
        <f t="shared" si="5"/>
        <v>1112</v>
      </c>
      <c r="J149" s="568">
        <f>J38+J73+J112</f>
        <v>6701458.4624000005</v>
      </c>
      <c r="K149" s="568">
        <f>K38+K73+K112</f>
        <v>3929568.9399999995</v>
      </c>
      <c r="L149" s="386">
        <f>SUM(L144:L148)</f>
        <v>2771889.5224000011</v>
      </c>
      <c r="M149" s="568">
        <f>M38+M73+M112</f>
        <v>7384364.8842718387</v>
      </c>
      <c r="N149" s="568">
        <f>N38+N73+N112</f>
        <v>3993223.99</v>
      </c>
      <c r="O149" s="389">
        <f>SUM(O144:O148)</f>
        <v>3391140.8942718385</v>
      </c>
      <c r="P149" s="688">
        <f t="shared" si="2"/>
        <v>1.2234040595296407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3" t="s">
        <v>198</v>
      </c>
      <c r="C151" s="1023"/>
      <c r="D151" s="384">
        <f t="shared" ref="D151:O151" si="6">SUM(D142+D149)</f>
        <v>29378</v>
      </c>
      <c r="E151" s="384">
        <f t="shared" si="6"/>
        <v>7098</v>
      </c>
      <c r="F151" s="455">
        <f t="shared" si="6"/>
        <v>22280</v>
      </c>
      <c r="G151" s="384">
        <f t="shared" si="6"/>
        <v>30273</v>
      </c>
      <c r="H151" s="384">
        <f t="shared" si="6"/>
        <v>8598</v>
      </c>
      <c r="I151" s="388">
        <f t="shared" si="6"/>
        <v>21675</v>
      </c>
      <c r="J151" s="377">
        <f>SUM(J142+J149)</f>
        <v>113287517.89780697</v>
      </c>
      <c r="K151" s="650">
        <f>SUM(K142+K149)</f>
        <v>14561651.898499999</v>
      </c>
      <c r="L151" s="386">
        <f t="shared" si="6"/>
        <v>98725865.999306962</v>
      </c>
      <c r="M151" s="377">
        <f>SUM(M142+M149)</f>
        <v>118291721.04209833</v>
      </c>
      <c r="N151" s="650">
        <f t="shared" si="6"/>
        <v>15228992.213200001</v>
      </c>
      <c r="O151" s="389">
        <f t="shared" si="6"/>
        <v>103062728.82889827</v>
      </c>
      <c r="P151" s="688">
        <f>IF(L151=0,"",O151/L151)</f>
        <v>1.0439283341370917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3" t="s">
        <v>198</v>
      </c>
      <c r="C153" s="1023"/>
      <c r="D153" s="384" t="e">
        <f>SUM(D105+#REF!)</f>
        <v>#REF!</v>
      </c>
      <c r="E153" s="384" t="e">
        <f>SUM(E105+#REF!)</f>
        <v>#REF!</v>
      </c>
      <c r="F153" s="455" t="e">
        <f>SUM(F105+#REF!)</f>
        <v>#REF!</v>
      </c>
      <c r="G153" s="384" t="e">
        <f>SUM(G105+#REF!)</f>
        <v>#REF!</v>
      </c>
      <c r="H153" s="384" t="e">
        <f>SUM(H105+#REF!)</f>
        <v>#REF!</v>
      </c>
      <c r="I153" s="388" t="e">
        <f>SUM(I105+#REF!)</f>
        <v>#REF!</v>
      </c>
      <c r="J153" s="377">
        <f>SUM(J105)</f>
        <v>11722723.529999999</v>
      </c>
      <c r="K153" s="453">
        <f>SUM(K105)</f>
        <v>706491.38</v>
      </c>
      <c r="L153" s="386" t="e">
        <f>SUM(L105+#REF!)</f>
        <v>#REF!</v>
      </c>
      <c r="M153" s="377">
        <f>SUM(M105)</f>
        <v>7916236.7299999986</v>
      </c>
      <c r="N153" s="453">
        <f>SUM(N105)</f>
        <v>940017.08</v>
      </c>
      <c r="O153" s="389" t="e">
        <f>SUM(O105+#REF!)</f>
        <v>#REF!</v>
      </c>
      <c r="P153" s="449" t="e">
        <f>SUM(O153)/L153</f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53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5:P117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8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40:P41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8:P66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8:P73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5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7:P105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7:P112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4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4:P142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4:P149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51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01" t="s">
        <v>295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  <c r="R4" s="1001"/>
    </row>
    <row r="5" spans="1:19" s="269" customFormat="1" ht="15.6" customHeight="1" x14ac:dyDescent="0.25">
      <c r="A5" s="310"/>
      <c r="B5" s="1002" t="s">
        <v>344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4" t="s">
        <v>294</v>
      </c>
      <c r="C7" s="1234"/>
      <c r="D7" s="1326"/>
      <c r="E7" s="132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04"/>
      <c r="B8" s="1226" t="s">
        <v>84</v>
      </c>
      <c r="C8" s="1329" t="s">
        <v>211</v>
      </c>
      <c r="D8" s="1332" t="s">
        <v>81</v>
      </c>
      <c r="E8" s="1332"/>
      <c r="F8" s="1332"/>
      <c r="G8" s="1332"/>
      <c r="H8" s="1332"/>
      <c r="I8" s="1332"/>
      <c r="J8" s="1332"/>
      <c r="K8" s="1332"/>
      <c r="L8" s="1332"/>
      <c r="M8" s="1332"/>
      <c r="N8" s="1332"/>
      <c r="O8" s="1332"/>
      <c r="P8" s="1332"/>
      <c r="Q8" s="1332"/>
      <c r="R8" s="1332"/>
    </row>
    <row r="9" spans="1:19" s="269" customFormat="1" ht="15" customHeight="1" x14ac:dyDescent="0.25">
      <c r="A9" s="1004"/>
      <c r="B9" s="1227"/>
      <c r="C9" s="1330"/>
      <c r="D9" s="1017" t="s">
        <v>197</v>
      </c>
      <c r="E9" s="1017"/>
      <c r="F9" s="1017"/>
      <c r="G9" s="1017"/>
      <c r="H9" s="1017"/>
      <c r="I9" s="1017"/>
      <c r="J9" s="1017" t="s">
        <v>345</v>
      </c>
      <c r="K9" s="1017" t="s">
        <v>3</v>
      </c>
      <c r="L9" s="1017"/>
      <c r="M9" s="1017"/>
      <c r="N9" s="1017"/>
      <c r="O9" s="1017"/>
      <c r="P9" s="1017"/>
      <c r="Q9" s="1017" t="s">
        <v>345</v>
      </c>
      <c r="R9" s="1333" t="s">
        <v>350</v>
      </c>
    </row>
    <row r="10" spans="1:19" s="269" customFormat="1" ht="15" customHeight="1" x14ac:dyDescent="0.25">
      <c r="A10" s="506"/>
      <c r="B10" s="1227"/>
      <c r="C10" s="1330"/>
      <c r="D10" s="1017" t="s">
        <v>346</v>
      </c>
      <c r="E10" s="1017"/>
      <c r="F10" s="1017"/>
      <c r="G10" s="1017" t="s">
        <v>347</v>
      </c>
      <c r="H10" s="1017"/>
      <c r="I10" s="1017"/>
      <c r="J10" s="1017"/>
      <c r="K10" s="1017" t="s">
        <v>346</v>
      </c>
      <c r="L10" s="1017"/>
      <c r="M10" s="1017"/>
      <c r="N10" s="1017" t="s">
        <v>347</v>
      </c>
      <c r="O10" s="1017"/>
      <c r="P10" s="1017"/>
      <c r="Q10" s="1017"/>
      <c r="R10" s="1333"/>
    </row>
    <row r="11" spans="1:19" s="269" customFormat="1" ht="16.149999999999999" customHeight="1" x14ac:dyDescent="0.25">
      <c r="A11" s="506"/>
      <c r="B11" s="1228"/>
      <c r="C11" s="1331"/>
      <c r="D11" s="713" t="s">
        <v>292</v>
      </c>
      <c r="E11" s="565" t="s">
        <v>124</v>
      </c>
      <c r="F11" s="353" t="s">
        <v>222</v>
      </c>
      <c r="G11" s="713" t="s">
        <v>292</v>
      </c>
      <c r="H11" s="565" t="s">
        <v>124</v>
      </c>
      <c r="I11" s="353" t="s">
        <v>222</v>
      </c>
      <c r="J11" s="1017"/>
      <c r="K11" s="713" t="s">
        <v>292</v>
      </c>
      <c r="L11" s="565" t="s">
        <v>124</v>
      </c>
      <c r="M11" s="353" t="s">
        <v>222</v>
      </c>
      <c r="N11" s="713" t="s">
        <v>292</v>
      </c>
      <c r="O11" s="565" t="s">
        <v>124</v>
      </c>
      <c r="P11" s="353" t="s">
        <v>222</v>
      </c>
      <c r="Q11" s="1017"/>
      <c r="R11" s="1333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547</v>
      </c>
      <c r="E13" s="566">
        <v>347</v>
      </c>
      <c r="F13" s="375">
        <v>200</v>
      </c>
      <c r="G13" s="754">
        <v>735</v>
      </c>
      <c r="H13" s="566">
        <v>595</v>
      </c>
      <c r="I13" s="379">
        <v>140</v>
      </c>
      <c r="J13" s="689">
        <v>0.7</v>
      </c>
      <c r="K13" s="754">
        <v>2288069.11</v>
      </c>
      <c r="L13" s="566">
        <v>487784.41</v>
      </c>
      <c r="M13" s="650">
        <v>1800284.7</v>
      </c>
      <c r="N13" s="754">
        <v>2239308.2100000004</v>
      </c>
      <c r="O13" s="566">
        <v>725036.76</v>
      </c>
      <c r="P13" s="380">
        <v>1514271.4500000004</v>
      </c>
      <c r="Q13" s="689">
        <v>0.8411288781157783</v>
      </c>
      <c r="R13" s="722">
        <v>-286013.24999999953</v>
      </c>
    </row>
    <row r="14" spans="1:19" s="269" customFormat="1" ht="16.899999999999999" customHeight="1" x14ac:dyDescent="0.25">
      <c r="A14" s="292"/>
      <c r="B14" s="288" t="s">
        <v>55</v>
      </c>
      <c r="C14" s="1000" t="s">
        <v>341</v>
      </c>
      <c r="D14" s="754">
        <v>4093</v>
      </c>
      <c r="E14" s="566">
        <v>902</v>
      </c>
      <c r="F14" s="375">
        <v>3191</v>
      </c>
      <c r="G14" s="754">
        <v>5040</v>
      </c>
      <c r="H14" s="566">
        <v>1273</v>
      </c>
      <c r="I14" s="379">
        <v>3767</v>
      </c>
      <c r="J14" s="689">
        <v>1.1805076778439361</v>
      </c>
      <c r="K14" s="754">
        <v>8736614.0596000012</v>
      </c>
      <c r="L14" s="566">
        <v>1498632.4601000005</v>
      </c>
      <c r="M14" s="650">
        <v>7237981.5995000005</v>
      </c>
      <c r="N14" s="754">
        <v>11484459.1106</v>
      </c>
      <c r="O14" s="566">
        <v>1544307.6706000003</v>
      </c>
      <c r="P14" s="380">
        <v>9940151.4399999995</v>
      </c>
      <c r="Q14" s="689">
        <v>1.3733319577223939</v>
      </c>
      <c r="R14" s="722">
        <v>2702169.840499999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1024</v>
      </c>
      <c r="E15" s="566">
        <v>177</v>
      </c>
      <c r="F15" s="375">
        <v>847</v>
      </c>
      <c r="G15" s="754">
        <v>831</v>
      </c>
      <c r="H15" s="566">
        <v>154</v>
      </c>
      <c r="I15" s="379">
        <v>677</v>
      </c>
      <c r="J15" s="689">
        <v>0.79929161747343569</v>
      </c>
      <c r="K15" s="754">
        <v>4415589.21</v>
      </c>
      <c r="L15" s="566">
        <v>328106.01999999996</v>
      </c>
      <c r="M15" s="650">
        <v>4087483.19</v>
      </c>
      <c r="N15" s="754">
        <v>4046179.18</v>
      </c>
      <c r="O15" s="566">
        <v>311601.46999999997</v>
      </c>
      <c r="P15" s="380">
        <v>3734577.71</v>
      </c>
      <c r="Q15" s="689">
        <v>0.91366191282122433</v>
      </c>
      <c r="R15" s="722">
        <v>-352905.48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89</v>
      </c>
      <c r="E16" s="566">
        <v>42</v>
      </c>
      <c r="F16" s="375">
        <v>47</v>
      </c>
      <c r="G16" s="754">
        <v>702</v>
      </c>
      <c r="H16" s="566">
        <v>348</v>
      </c>
      <c r="I16" s="379">
        <v>354</v>
      </c>
      <c r="J16" s="689">
        <v>7.5319148936170217</v>
      </c>
      <c r="K16" s="754">
        <v>283700</v>
      </c>
      <c r="L16" s="566">
        <v>45152.15</v>
      </c>
      <c r="M16" s="650">
        <v>238547.85</v>
      </c>
      <c r="N16" s="754">
        <v>1497754.8899999997</v>
      </c>
      <c r="O16" s="566">
        <v>345003.95</v>
      </c>
      <c r="P16" s="380">
        <v>1152750.9399999997</v>
      </c>
      <c r="Q16" s="689">
        <v>4.8323677618557435</v>
      </c>
      <c r="R16" s="722">
        <v>914203.08999999973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1620</v>
      </c>
      <c r="E17" s="566">
        <v>423</v>
      </c>
      <c r="F17" s="375">
        <v>1197</v>
      </c>
      <c r="G17" s="754">
        <v>1671</v>
      </c>
      <c r="H17" s="566">
        <v>536</v>
      </c>
      <c r="I17" s="379">
        <v>1135</v>
      </c>
      <c r="J17" s="689">
        <v>0.94820384294068505</v>
      </c>
      <c r="K17" s="754">
        <v>10270597.559999999</v>
      </c>
      <c r="L17" s="566">
        <v>698619.94000000006</v>
      </c>
      <c r="M17" s="650">
        <v>9571977.6199999992</v>
      </c>
      <c r="N17" s="754">
        <v>10519605.209999999</v>
      </c>
      <c r="O17" s="566">
        <v>1048005.64</v>
      </c>
      <c r="P17" s="380">
        <v>9471599.5699999984</v>
      </c>
      <c r="Q17" s="689">
        <v>0.98951334259387869</v>
      </c>
      <c r="R17" s="722">
        <v>-100378.05000000075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4669</v>
      </c>
      <c r="E18" s="566">
        <v>847</v>
      </c>
      <c r="F18" s="375">
        <v>3822</v>
      </c>
      <c r="G18" s="754">
        <v>4514</v>
      </c>
      <c r="H18" s="566">
        <v>970</v>
      </c>
      <c r="I18" s="379">
        <v>3544</v>
      </c>
      <c r="J18" s="689">
        <v>0.9272632129774987</v>
      </c>
      <c r="K18" s="754">
        <v>10385419.529999999</v>
      </c>
      <c r="L18" s="566">
        <v>1770964.4783999999</v>
      </c>
      <c r="M18" s="650">
        <v>8614455.0515999999</v>
      </c>
      <c r="N18" s="754">
        <v>10409655.755299998</v>
      </c>
      <c r="O18" s="566">
        <v>1646010.8348000001</v>
      </c>
      <c r="P18" s="380">
        <v>8763644.9204999991</v>
      </c>
      <c r="Q18" s="689">
        <v>1.0173185498103319</v>
      </c>
      <c r="R18" s="722">
        <v>149189.86889999919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1445</v>
      </c>
      <c r="E19" s="566">
        <v>172</v>
      </c>
      <c r="F19" s="375">
        <v>1273</v>
      </c>
      <c r="G19" s="754">
        <v>1871</v>
      </c>
      <c r="H19" s="566">
        <v>201</v>
      </c>
      <c r="I19" s="379">
        <v>1670</v>
      </c>
      <c r="J19" s="689">
        <v>1.3118617439120188</v>
      </c>
      <c r="K19" s="754">
        <v>6187184.3000000007</v>
      </c>
      <c r="L19" s="566">
        <v>281014.26</v>
      </c>
      <c r="M19" s="650">
        <v>5906170.040000001</v>
      </c>
      <c r="N19" s="754">
        <v>8111601.1100000013</v>
      </c>
      <c r="O19" s="566">
        <v>582316.80999999982</v>
      </c>
      <c r="P19" s="380">
        <v>7529284.3000000017</v>
      </c>
      <c r="Q19" s="689">
        <v>1.2748167169260844</v>
      </c>
      <c r="R19" s="722">
        <v>1623114.2600000007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59</v>
      </c>
      <c r="E20" s="566">
        <v>29</v>
      </c>
      <c r="F20" s="375">
        <v>30</v>
      </c>
      <c r="G20" s="754">
        <v>57</v>
      </c>
      <c r="H20" s="566">
        <v>32</v>
      </c>
      <c r="I20" s="379">
        <v>25</v>
      </c>
      <c r="J20" s="689">
        <v>0.83333333333333337</v>
      </c>
      <c r="K20" s="754">
        <v>61490.890000000007</v>
      </c>
      <c r="L20" s="566">
        <v>6636.94</v>
      </c>
      <c r="M20" s="650">
        <v>54853.950000000004</v>
      </c>
      <c r="N20" s="754">
        <v>31227.289999999997</v>
      </c>
      <c r="O20" s="566">
        <v>12656.36</v>
      </c>
      <c r="P20" s="380">
        <v>18570.929999999997</v>
      </c>
      <c r="Q20" s="689">
        <v>0.33855228292584211</v>
      </c>
      <c r="R20" s="722">
        <v>-36283.020000000004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5090</v>
      </c>
      <c r="E21" s="566">
        <v>768</v>
      </c>
      <c r="F21" s="375">
        <v>4322</v>
      </c>
      <c r="G21" s="754">
        <v>4572</v>
      </c>
      <c r="H21" s="566">
        <v>887</v>
      </c>
      <c r="I21" s="379">
        <v>3685</v>
      </c>
      <c r="J21" s="689">
        <v>0.85261453031004164</v>
      </c>
      <c r="K21" s="754">
        <v>22533882.379999995</v>
      </c>
      <c r="L21" s="566">
        <v>1498165.9999999998</v>
      </c>
      <c r="M21" s="650">
        <v>21035716.379999995</v>
      </c>
      <c r="N21" s="754">
        <v>23353500.689999998</v>
      </c>
      <c r="O21" s="566">
        <v>1479808.1099999999</v>
      </c>
      <c r="P21" s="380">
        <v>21873692.579999998</v>
      </c>
      <c r="Q21" s="689">
        <v>1.0398358765093791</v>
      </c>
      <c r="R21" s="722">
        <v>837976.20000000298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1584</v>
      </c>
      <c r="E22" s="566">
        <v>385</v>
      </c>
      <c r="F22" s="375">
        <v>1199</v>
      </c>
      <c r="G22" s="754">
        <v>1554</v>
      </c>
      <c r="H22" s="566">
        <v>358</v>
      </c>
      <c r="I22" s="379">
        <v>1196</v>
      </c>
      <c r="J22" s="689">
        <v>0.99749791492910755</v>
      </c>
      <c r="K22" s="754">
        <v>5497980.6700000009</v>
      </c>
      <c r="L22" s="566">
        <v>777471.77000000014</v>
      </c>
      <c r="M22" s="650">
        <v>4720508.9000000004</v>
      </c>
      <c r="N22" s="754">
        <v>5995538.9181264592</v>
      </c>
      <c r="O22" s="566">
        <v>500734.3</v>
      </c>
      <c r="P22" s="380">
        <v>5494804.6181264594</v>
      </c>
      <c r="Q22" s="689">
        <v>1.1640280178534266</v>
      </c>
      <c r="R22" s="722">
        <v>774295.71812645905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1405</v>
      </c>
      <c r="E23" s="566">
        <v>827</v>
      </c>
      <c r="F23" s="375">
        <v>578</v>
      </c>
      <c r="G23" s="754">
        <v>1630</v>
      </c>
      <c r="H23" s="566">
        <v>1095</v>
      </c>
      <c r="I23" s="379">
        <v>535</v>
      </c>
      <c r="J23" s="689">
        <v>0.9256055363321799</v>
      </c>
      <c r="K23" s="754">
        <v>11463151.666459119</v>
      </c>
      <c r="L23" s="566">
        <v>815937.4099999998</v>
      </c>
      <c r="M23" s="650">
        <v>10647214.256459119</v>
      </c>
      <c r="N23" s="754">
        <v>8327423.083800002</v>
      </c>
      <c r="O23" s="566">
        <v>812383.47000000009</v>
      </c>
      <c r="P23" s="380">
        <v>7515039.6138000023</v>
      </c>
      <c r="Q23" s="689">
        <v>0.7058221458482451</v>
      </c>
      <c r="R23" s="722">
        <v>-3132174.6426591165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1670</v>
      </c>
      <c r="E24" s="566">
        <v>416</v>
      </c>
      <c r="F24" s="375">
        <v>1254</v>
      </c>
      <c r="G24" s="754">
        <v>1207</v>
      </c>
      <c r="H24" s="566">
        <v>217</v>
      </c>
      <c r="I24" s="379">
        <v>990</v>
      </c>
      <c r="J24" s="689">
        <v>0.78947368421052633</v>
      </c>
      <c r="K24" s="754">
        <v>6443530.2199999997</v>
      </c>
      <c r="L24" s="566">
        <v>694863.05999999994</v>
      </c>
      <c r="M24" s="650">
        <v>5748667.1600000001</v>
      </c>
      <c r="N24" s="754">
        <v>11468056.690000001</v>
      </c>
      <c r="O24" s="566">
        <v>536028.11</v>
      </c>
      <c r="P24" s="380">
        <v>10932028.580000002</v>
      </c>
      <c r="Q24" s="689">
        <v>1.9016631639532948</v>
      </c>
      <c r="R24" s="722">
        <v>5183361.4200000018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991</v>
      </c>
      <c r="E25" s="566">
        <v>131</v>
      </c>
      <c r="F25" s="375">
        <v>860</v>
      </c>
      <c r="G25" s="754">
        <v>0</v>
      </c>
      <c r="H25" s="566">
        <v>0</v>
      </c>
      <c r="I25" s="379">
        <v>0</v>
      </c>
      <c r="J25" s="689">
        <v>0</v>
      </c>
      <c r="K25" s="754">
        <v>2113703.35</v>
      </c>
      <c r="L25" s="566">
        <v>434165.69</v>
      </c>
      <c r="M25" s="650">
        <v>1679537.6600000001</v>
      </c>
      <c r="N25" s="754">
        <v>0</v>
      </c>
      <c r="O25" s="566">
        <v>0</v>
      </c>
      <c r="P25" s="380">
        <v>0</v>
      </c>
      <c r="Q25" s="689">
        <v>0</v>
      </c>
      <c r="R25" s="722">
        <v>-1679537.6600000001</v>
      </c>
    </row>
    <row r="26" spans="1:28" s="266" customFormat="1" ht="18" customHeight="1" x14ac:dyDescent="0.25">
      <c r="A26" s="275"/>
      <c r="B26" s="1233" t="s">
        <v>216</v>
      </c>
      <c r="C26" s="1328"/>
      <c r="D26" s="384">
        <v>24286</v>
      </c>
      <c r="E26" s="384">
        <v>5466</v>
      </c>
      <c r="F26" s="385">
        <v>18820</v>
      </c>
      <c r="G26" s="374">
        <v>24384</v>
      </c>
      <c r="H26" s="384">
        <v>6666</v>
      </c>
      <c r="I26" s="388">
        <v>17718</v>
      </c>
      <c r="J26" s="688">
        <v>0.94144527098831032</v>
      </c>
      <c r="K26" s="650">
        <v>90680912.946059108</v>
      </c>
      <c r="L26" s="650">
        <v>9337514.5885000005</v>
      </c>
      <c r="M26" s="386">
        <v>81343398.357559115</v>
      </c>
      <c r="N26" s="650">
        <v>97484310.137826458</v>
      </c>
      <c r="O26" s="650">
        <v>9543893.4853999987</v>
      </c>
      <c r="P26" s="651">
        <v>87940416.652426451</v>
      </c>
      <c r="Q26" s="688">
        <v>1.0811008444209447</v>
      </c>
      <c r="R26" s="723">
        <v>6597018.2948673368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9" t="s">
        <v>341</v>
      </c>
      <c r="D28" s="374">
        <v>122</v>
      </c>
      <c r="E28" s="374">
        <v>48</v>
      </c>
      <c r="F28" s="375">
        <v>74</v>
      </c>
      <c r="G28" s="374">
        <v>138</v>
      </c>
      <c r="H28" s="374">
        <v>53</v>
      </c>
      <c r="I28" s="379">
        <v>85</v>
      </c>
      <c r="J28" s="689">
        <v>1.1486486486486487</v>
      </c>
      <c r="K28" s="381">
        <v>318243.42</v>
      </c>
      <c r="L28" s="381">
        <v>56432.729999999996</v>
      </c>
      <c r="M28" s="377">
        <v>261810.69</v>
      </c>
      <c r="N28" s="381">
        <v>697269.58</v>
      </c>
      <c r="O28" s="381">
        <v>111820.6</v>
      </c>
      <c r="P28" s="380">
        <v>585448.98</v>
      </c>
      <c r="Q28" s="689">
        <v>2.2361538407770896</v>
      </c>
      <c r="R28" s="722">
        <v>323638.28999999998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134</v>
      </c>
      <c r="E29" s="374">
        <v>89</v>
      </c>
      <c r="F29" s="375">
        <v>45</v>
      </c>
      <c r="G29" s="374">
        <v>149</v>
      </c>
      <c r="H29" s="374">
        <v>73</v>
      </c>
      <c r="I29" s="379">
        <v>76</v>
      </c>
      <c r="J29" s="689">
        <v>1.6888888888888889</v>
      </c>
      <c r="K29" s="381">
        <v>1545924.17</v>
      </c>
      <c r="L29" s="381">
        <v>1232424.17</v>
      </c>
      <c r="M29" s="377">
        <v>313500</v>
      </c>
      <c r="N29" s="381">
        <v>1297238.93</v>
      </c>
      <c r="O29" s="381">
        <v>922106.92999999993</v>
      </c>
      <c r="P29" s="380">
        <v>375132</v>
      </c>
      <c r="Q29" s="689">
        <v>1.1965933014354067</v>
      </c>
      <c r="R29" s="722">
        <v>61632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540</v>
      </c>
      <c r="E30" s="374">
        <v>117</v>
      </c>
      <c r="F30" s="375">
        <v>423</v>
      </c>
      <c r="G30" s="374">
        <v>732</v>
      </c>
      <c r="H30" s="374">
        <v>149</v>
      </c>
      <c r="I30" s="379">
        <v>583</v>
      </c>
      <c r="J30" s="689">
        <v>1.3782505910165486</v>
      </c>
      <c r="K30" s="381">
        <v>1985174.2500000005</v>
      </c>
      <c r="L30" s="381">
        <v>1090853.7799999998</v>
      </c>
      <c r="M30" s="377">
        <v>894320.47000000067</v>
      </c>
      <c r="N30" s="381">
        <v>2066203.360000002</v>
      </c>
      <c r="O30" s="381">
        <v>1189758.2400000002</v>
      </c>
      <c r="P30" s="380">
        <v>876445.12000000174</v>
      </c>
      <c r="Q30" s="689">
        <v>0.98001236626061028</v>
      </c>
      <c r="R30" s="722">
        <v>-17875.349999998929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190</v>
      </c>
      <c r="E31" s="374">
        <v>42</v>
      </c>
      <c r="F31" s="375">
        <v>148</v>
      </c>
      <c r="G31" s="374">
        <v>166</v>
      </c>
      <c r="H31" s="374">
        <v>54</v>
      </c>
      <c r="I31" s="379">
        <v>112</v>
      </c>
      <c r="J31" s="689">
        <v>0.7567567567567568</v>
      </c>
      <c r="K31" s="381">
        <v>812285.32000000007</v>
      </c>
      <c r="L31" s="381">
        <v>277644.85000000003</v>
      </c>
      <c r="M31" s="377">
        <v>534640.47</v>
      </c>
      <c r="N31" s="381">
        <v>796029.6799999997</v>
      </c>
      <c r="O31" s="381">
        <v>233573.69</v>
      </c>
      <c r="P31" s="380">
        <v>562455.98999999976</v>
      </c>
      <c r="Q31" s="689">
        <v>1.0520265890084972</v>
      </c>
      <c r="R31" s="722">
        <v>27815.519999999786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84</v>
      </c>
      <c r="E32" s="374">
        <v>81</v>
      </c>
      <c r="F32" s="375">
        <v>3</v>
      </c>
      <c r="G32" s="374">
        <v>89</v>
      </c>
      <c r="H32" s="374">
        <v>88</v>
      </c>
      <c r="I32" s="379">
        <v>1</v>
      </c>
      <c r="J32" s="689">
        <v>0.33333333333333331</v>
      </c>
      <c r="K32" s="381">
        <v>337720.58</v>
      </c>
      <c r="L32" s="381">
        <v>335311.38</v>
      </c>
      <c r="M32" s="377">
        <v>2409.2000000000116</v>
      </c>
      <c r="N32" s="381">
        <v>290727.34000000003</v>
      </c>
      <c r="O32" s="381">
        <v>289018.14</v>
      </c>
      <c r="P32" s="380">
        <v>1709.2000000000116</v>
      </c>
      <c r="Q32" s="689">
        <v>0.7094471193757278</v>
      </c>
      <c r="R32" s="722">
        <v>-700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238</v>
      </c>
      <c r="E33" s="374">
        <v>236</v>
      </c>
      <c r="F33" s="375">
        <v>2</v>
      </c>
      <c r="G33" s="374">
        <v>301</v>
      </c>
      <c r="H33" s="374">
        <v>238</v>
      </c>
      <c r="I33" s="379">
        <v>63</v>
      </c>
      <c r="J33" s="689">
        <v>31.5</v>
      </c>
      <c r="K33" s="381">
        <v>294624.74</v>
      </c>
      <c r="L33" s="381">
        <v>212699.21</v>
      </c>
      <c r="M33" s="377">
        <v>81925.53</v>
      </c>
      <c r="N33" s="381">
        <v>346761.31472016027</v>
      </c>
      <c r="O33" s="381">
        <v>292799.56</v>
      </c>
      <c r="P33" s="380">
        <v>53961.754720160272</v>
      </c>
      <c r="Q33" s="689">
        <v>0.65866836284318542</v>
      </c>
      <c r="R33" s="722">
        <v>-27963.775279839727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212</v>
      </c>
      <c r="E34" s="374">
        <v>121</v>
      </c>
      <c r="F34" s="375">
        <v>91</v>
      </c>
      <c r="G34" s="374">
        <v>217</v>
      </c>
      <c r="H34" s="374">
        <v>147</v>
      </c>
      <c r="I34" s="379">
        <v>70</v>
      </c>
      <c r="J34" s="689">
        <v>0.76923076923076927</v>
      </c>
      <c r="K34" s="381">
        <v>925442.02950000006</v>
      </c>
      <c r="L34" s="381">
        <v>571195.43999999994</v>
      </c>
      <c r="M34" s="377">
        <v>354246.58950000012</v>
      </c>
      <c r="N34" s="381">
        <v>1300232.0447</v>
      </c>
      <c r="O34" s="381">
        <v>815489.27</v>
      </c>
      <c r="P34" s="380">
        <v>484742.77469999995</v>
      </c>
      <c r="Q34" s="689">
        <v>1.3683766875051306</v>
      </c>
      <c r="R34" s="722">
        <v>130496.18519999983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1520</v>
      </c>
      <c r="E35" s="374">
        <v>734</v>
      </c>
      <c r="F35" s="393">
        <v>786</v>
      </c>
      <c r="G35" s="374">
        <v>1792</v>
      </c>
      <c r="H35" s="374">
        <v>802</v>
      </c>
      <c r="I35" s="394">
        <v>990</v>
      </c>
      <c r="J35" s="688">
        <v>1.2595419847328244</v>
      </c>
      <c r="K35" s="568">
        <v>6219414.5095000006</v>
      </c>
      <c r="L35" s="568">
        <v>3776561.5599999996</v>
      </c>
      <c r="M35" s="386">
        <v>2442852.949500001</v>
      </c>
      <c r="N35" s="568">
        <v>6794462.2494201623</v>
      </c>
      <c r="O35" s="568">
        <v>3854566.43</v>
      </c>
      <c r="P35" s="389">
        <v>2939895.8194201621</v>
      </c>
      <c r="Q35" s="688">
        <v>1.203468190756998</v>
      </c>
      <c r="R35" s="723">
        <v>497042.86992016109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3" t="s">
        <v>318</v>
      </c>
      <c r="C37" s="1023"/>
      <c r="D37" s="374">
        <v>25806</v>
      </c>
      <c r="E37" s="384">
        <v>6200</v>
      </c>
      <c r="F37" s="455">
        <v>19606</v>
      </c>
      <c r="G37" s="374">
        <v>26176</v>
      </c>
      <c r="H37" s="384">
        <v>7468</v>
      </c>
      <c r="I37" s="388">
        <v>18708</v>
      </c>
      <c r="J37" s="688">
        <v>0.95419769458329085</v>
      </c>
      <c r="K37" s="377">
        <v>96900327.455559105</v>
      </c>
      <c r="L37" s="578">
        <v>13114076.148499999</v>
      </c>
      <c r="M37" s="386">
        <v>83786251.307059109</v>
      </c>
      <c r="N37" s="377">
        <v>104278772.38724662</v>
      </c>
      <c r="O37" s="578">
        <v>13398459.915399998</v>
      </c>
      <c r="P37" s="389">
        <v>90880312.47184661</v>
      </c>
      <c r="Q37" s="688">
        <v>1.0846685590311143</v>
      </c>
      <c r="R37" s="723">
        <v>7094061.1647875011</v>
      </c>
    </row>
    <row r="38" spans="1:18" s="266" customFormat="1" ht="12" customHeight="1" x14ac:dyDescent="0.25">
      <c r="A38" s="275"/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26" t="s">
        <v>84</v>
      </c>
      <c r="C40" s="1008" t="s">
        <v>211</v>
      </c>
      <c r="D40" s="1011" t="s">
        <v>52</v>
      </c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6"/>
    </row>
    <row r="41" spans="1:18" s="266" customFormat="1" ht="15.6" customHeight="1" x14ac:dyDescent="0.25">
      <c r="A41" s="275"/>
      <c r="B41" s="1227"/>
      <c r="C41" s="1009"/>
      <c r="D41" s="1026" t="s">
        <v>197</v>
      </c>
      <c r="E41" s="1238"/>
      <c r="F41" s="1238"/>
      <c r="G41" s="1238"/>
      <c r="H41" s="1238"/>
      <c r="I41" s="1027"/>
      <c r="J41" s="1018" t="s">
        <v>345</v>
      </c>
      <c r="K41" s="1054" t="s">
        <v>3</v>
      </c>
      <c r="L41" s="1321"/>
      <c r="M41" s="1321"/>
      <c r="N41" s="1321"/>
      <c r="O41" s="1321"/>
      <c r="P41" s="1055"/>
      <c r="Q41" s="1018" t="s">
        <v>345</v>
      </c>
      <c r="R41" s="1197" t="s">
        <v>350</v>
      </c>
    </row>
    <row r="42" spans="1:18" s="266" customFormat="1" ht="19.149999999999999" customHeight="1" x14ac:dyDescent="0.25">
      <c r="A42" s="275"/>
      <c r="B42" s="1227"/>
      <c r="C42" s="1009"/>
      <c r="D42" s="1054" t="s">
        <v>346</v>
      </c>
      <c r="E42" s="1321"/>
      <c r="F42" s="1055"/>
      <c r="G42" s="1321" t="s">
        <v>347</v>
      </c>
      <c r="H42" s="1321"/>
      <c r="I42" s="1055"/>
      <c r="J42" s="1018"/>
      <c r="K42" s="1054" t="s">
        <v>346</v>
      </c>
      <c r="L42" s="1321"/>
      <c r="M42" s="1055"/>
      <c r="N42" s="1321" t="s">
        <v>347</v>
      </c>
      <c r="O42" s="1321"/>
      <c r="P42" s="1055"/>
      <c r="Q42" s="1018"/>
      <c r="R42" s="1325"/>
    </row>
    <row r="43" spans="1:18" s="266" customFormat="1" ht="19.149999999999999" customHeight="1" x14ac:dyDescent="0.25">
      <c r="A43" s="275"/>
      <c r="B43" s="1228"/>
      <c r="C43" s="1010"/>
      <c r="D43" s="713" t="s">
        <v>292</v>
      </c>
      <c r="E43" s="565" t="s">
        <v>124</v>
      </c>
      <c r="F43" s="353" t="s">
        <v>222</v>
      </c>
      <c r="G43" s="713" t="s">
        <v>292</v>
      </c>
      <c r="H43" s="565" t="s">
        <v>124</v>
      </c>
      <c r="I43" s="353" t="s">
        <v>222</v>
      </c>
      <c r="J43" s="1019"/>
      <c r="K43" s="713" t="s">
        <v>292</v>
      </c>
      <c r="L43" s="565" t="s">
        <v>124</v>
      </c>
      <c r="M43" s="353" t="s">
        <v>222</v>
      </c>
      <c r="N43" s="713" t="s">
        <v>292</v>
      </c>
      <c r="O43" s="565" t="s">
        <v>124</v>
      </c>
      <c r="P43" s="353" t="s">
        <v>222</v>
      </c>
      <c r="Q43" s="1019"/>
      <c r="R43" s="1198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77</v>
      </c>
      <c r="E45" s="566">
        <v>66</v>
      </c>
      <c r="F45" s="375">
        <v>11</v>
      </c>
      <c r="G45" s="754">
        <v>145</v>
      </c>
      <c r="H45" s="566">
        <v>126</v>
      </c>
      <c r="I45" s="379">
        <v>19</v>
      </c>
      <c r="J45" s="689">
        <v>1.7272727272727273</v>
      </c>
      <c r="K45" s="754">
        <v>168640.22</v>
      </c>
      <c r="L45" s="566">
        <v>88295.22</v>
      </c>
      <c r="M45" s="377">
        <v>80345</v>
      </c>
      <c r="N45" s="754">
        <v>407192.75</v>
      </c>
      <c r="O45" s="566">
        <v>203878.61</v>
      </c>
      <c r="P45" s="380">
        <v>203314.14</v>
      </c>
      <c r="Q45" s="689">
        <v>2.5305139087684365</v>
      </c>
      <c r="R45" s="599">
        <v>122969.14000000001</v>
      </c>
    </row>
    <row r="46" spans="1:18" s="266" customFormat="1" ht="16.899999999999999" customHeight="1" x14ac:dyDescent="0.25">
      <c r="A46" s="275"/>
      <c r="B46" s="288" t="s">
        <v>55</v>
      </c>
      <c r="C46" s="999" t="s">
        <v>341</v>
      </c>
      <c r="D46" s="754">
        <v>189</v>
      </c>
      <c r="E46" s="566">
        <v>40</v>
      </c>
      <c r="F46" s="375">
        <v>149</v>
      </c>
      <c r="G46" s="754">
        <v>384</v>
      </c>
      <c r="H46" s="566">
        <v>70</v>
      </c>
      <c r="I46" s="379">
        <v>314</v>
      </c>
      <c r="J46" s="689">
        <v>2.1073825503355703</v>
      </c>
      <c r="K46" s="754">
        <v>310889</v>
      </c>
      <c r="L46" s="566">
        <v>37834.39</v>
      </c>
      <c r="M46" s="377">
        <v>273054.61</v>
      </c>
      <c r="N46" s="754">
        <v>885109</v>
      </c>
      <c r="O46" s="566">
        <v>77284.384199999986</v>
      </c>
      <c r="P46" s="380">
        <v>807824.61580000003</v>
      </c>
      <c r="Q46" s="689">
        <v>2.9584727238261976</v>
      </c>
      <c r="R46" s="599">
        <v>534770.00580000004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33</v>
      </c>
      <c r="E47" s="566">
        <v>4</v>
      </c>
      <c r="F47" s="375">
        <v>29</v>
      </c>
      <c r="G47" s="754">
        <v>43</v>
      </c>
      <c r="H47" s="566">
        <v>8</v>
      </c>
      <c r="I47" s="379">
        <v>35</v>
      </c>
      <c r="J47" s="689">
        <v>1.2068965517241379</v>
      </c>
      <c r="K47" s="754">
        <v>144509.41</v>
      </c>
      <c r="L47" s="566">
        <v>4212.1099999999997</v>
      </c>
      <c r="M47" s="377">
        <v>140297.30000000002</v>
      </c>
      <c r="N47" s="754">
        <v>191614.04</v>
      </c>
      <c r="O47" s="566">
        <v>8595</v>
      </c>
      <c r="P47" s="380">
        <v>183019.04</v>
      </c>
      <c r="Q47" s="689">
        <v>1.304508639866911</v>
      </c>
      <c r="R47" s="599">
        <v>42721.739999999991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0</v>
      </c>
      <c r="H48" s="566">
        <v>0</v>
      </c>
      <c r="I48" s="379">
        <v>0</v>
      </c>
      <c r="J48" s="689" t="s">
        <v>348</v>
      </c>
      <c r="K48" s="754">
        <v>0</v>
      </c>
      <c r="L48" s="566">
        <v>0</v>
      </c>
      <c r="M48" s="377">
        <v>0</v>
      </c>
      <c r="N48" s="754">
        <v>0</v>
      </c>
      <c r="O48" s="566">
        <v>0</v>
      </c>
      <c r="P48" s="380">
        <v>0</v>
      </c>
      <c r="Q48" s="689" t="s">
        <v>348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38</v>
      </c>
      <c r="E49" s="566">
        <v>23</v>
      </c>
      <c r="F49" s="375">
        <v>15</v>
      </c>
      <c r="G49" s="754">
        <v>74</v>
      </c>
      <c r="H49" s="566">
        <v>38</v>
      </c>
      <c r="I49" s="379">
        <v>36</v>
      </c>
      <c r="J49" s="689">
        <v>2.4</v>
      </c>
      <c r="K49" s="754">
        <v>74428.72</v>
      </c>
      <c r="L49" s="566">
        <v>32078.720000000001</v>
      </c>
      <c r="M49" s="377">
        <v>42350</v>
      </c>
      <c r="N49" s="754">
        <v>138081.52000000002</v>
      </c>
      <c r="O49" s="566">
        <v>56349.520000000004</v>
      </c>
      <c r="P49" s="380">
        <v>81732.000000000015</v>
      </c>
      <c r="Q49" s="689">
        <v>1.9299173553719011</v>
      </c>
      <c r="R49" s="599">
        <v>39382.000000000015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565</v>
      </c>
      <c r="E50" s="566">
        <v>112</v>
      </c>
      <c r="F50" s="375">
        <v>453</v>
      </c>
      <c r="G50" s="754">
        <v>596</v>
      </c>
      <c r="H50" s="566">
        <v>87</v>
      </c>
      <c r="I50" s="379">
        <v>509</v>
      </c>
      <c r="J50" s="689">
        <v>1.1236203090507726</v>
      </c>
      <c r="K50" s="754">
        <v>1175710</v>
      </c>
      <c r="L50" s="566">
        <v>185057.4</v>
      </c>
      <c r="M50" s="377">
        <v>990652.6</v>
      </c>
      <c r="N50" s="754">
        <v>1214667</v>
      </c>
      <c r="O50" s="566">
        <v>135525.92360000001</v>
      </c>
      <c r="P50" s="380">
        <v>1079141.0763999999</v>
      </c>
      <c r="Q50" s="689">
        <v>1.089323418118521</v>
      </c>
      <c r="R50" s="599">
        <v>88488.476399999927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0</v>
      </c>
      <c r="H51" s="566">
        <v>0</v>
      </c>
      <c r="I51" s="379">
        <v>0</v>
      </c>
      <c r="J51" s="689" t="s">
        <v>348</v>
      </c>
      <c r="K51" s="754">
        <v>0</v>
      </c>
      <c r="L51" s="566">
        <v>0</v>
      </c>
      <c r="M51" s="377">
        <v>0</v>
      </c>
      <c r="N51" s="754">
        <v>0</v>
      </c>
      <c r="O51" s="566">
        <v>0</v>
      </c>
      <c r="P51" s="380">
        <v>0</v>
      </c>
      <c r="Q51" s="689" t="s">
        <v>348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25</v>
      </c>
      <c r="E52" s="566">
        <v>6</v>
      </c>
      <c r="F52" s="375">
        <v>19</v>
      </c>
      <c r="G52" s="754">
        <v>35</v>
      </c>
      <c r="H52" s="566">
        <v>17</v>
      </c>
      <c r="I52" s="379">
        <v>18</v>
      </c>
      <c r="J52" s="689">
        <v>0.94736842105263153</v>
      </c>
      <c r="K52" s="754">
        <v>21431.609999999997</v>
      </c>
      <c r="L52" s="566">
        <v>4277.49</v>
      </c>
      <c r="M52" s="377">
        <v>17154.119999999995</v>
      </c>
      <c r="N52" s="754">
        <v>20656.109999999997</v>
      </c>
      <c r="O52" s="566">
        <v>7589.6</v>
      </c>
      <c r="P52" s="380">
        <v>13066.509999999997</v>
      </c>
      <c r="Q52" s="689">
        <v>0.76171263813008183</v>
      </c>
      <c r="R52" s="599">
        <v>-4087.6099999999988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382</v>
      </c>
      <c r="E53" s="566">
        <v>53</v>
      </c>
      <c r="F53" s="375">
        <v>329</v>
      </c>
      <c r="G53" s="754">
        <v>522</v>
      </c>
      <c r="H53" s="566">
        <v>35</v>
      </c>
      <c r="I53" s="379">
        <v>487</v>
      </c>
      <c r="J53" s="689">
        <v>1.4802431610942248</v>
      </c>
      <c r="K53" s="754">
        <v>1324917.5</v>
      </c>
      <c r="L53" s="566">
        <v>36741.979999999996</v>
      </c>
      <c r="M53" s="377">
        <v>1288175.52</v>
      </c>
      <c r="N53" s="754">
        <v>1717469.32</v>
      </c>
      <c r="O53" s="566">
        <v>75672.679999999993</v>
      </c>
      <c r="P53" s="380">
        <v>1641796.6400000001</v>
      </c>
      <c r="Q53" s="689">
        <v>1.2745131501955573</v>
      </c>
      <c r="R53" s="599">
        <v>353621.12000000011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348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348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226</v>
      </c>
      <c r="E55" s="566">
        <v>122</v>
      </c>
      <c r="F55" s="375">
        <v>104</v>
      </c>
      <c r="G55" s="754">
        <v>283</v>
      </c>
      <c r="H55" s="566">
        <v>173</v>
      </c>
      <c r="I55" s="379">
        <v>110</v>
      </c>
      <c r="J55" s="689">
        <v>1.0576923076923077</v>
      </c>
      <c r="K55" s="754">
        <v>494927.02934783942</v>
      </c>
      <c r="L55" s="566">
        <v>94678.77</v>
      </c>
      <c r="M55" s="377">
        <v>400248.2593478394</v>
      </c>
      <c r="N55" s="754">
        <v>707389.99</v>
      </c>
      <c r="O55" s="566">
        <v>178828.28</v>
      </c>
      <c r="P55" s="380">
        <v>528561.71</v>
      </c>
      <c r="Q55" s="689">
        <v>1.3205846562861592</v>
      </c>
      <c r="R55" s="599">
        <v>128313.45065216057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22</v>
      </c>
      <c r="E56" s="566">
        <v>5</v>
      </c>
      <c r="F56" s="375">
        <v>17</v>
      </c>
      <c r="G56" s="754">
        <v>35</v>
      </c>
      <c r="H56" s="566">
        <v>9</v>
      </c>
      <c r="I56" s="379">
        <v>26</v>
      </c>
      <c r="J56" s="689">
        <v>1.5294117647058822</v>
      </c>
      <c r="K56" s="754">
        <v>85120.200000000012</v>
      </c>
      <c r="L56" s="566">
        <v>2922.24</v>
      </c>
      <c r="M56" s="377">
        <v>82197.960000000006</v>
      </c>
      <c r="N56" s="754">
        <v>224629.56</v>
      </c>
      <c r="O56" s="566">
        <v>8133.66</v>
      </c>
      <c r="P56" s="380">
        <v>216495.9</v>
      </c>
      <c r="Q56" s="689">
        <v>2.6338354382517521</v>
      </c>
      <c r="R56" s="599">
        <v>134297.94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225</v>
      </c>
      <c r="E57" s="566">
        <v>39</v>
      </c>
      <c r="F57" s="375">
        <v>186</v>
      </c>
      <c r="G57" s="754">
        <v>0</v>
      </c>
      <c r="H57" s="566">
        <v>0</v>
      </c>
      <c r="I57" s="379">
        <v>0</v>
      </c>
      <c r="J57" s="689">
        <v>0</v>
      </c>
      <c r="K57" s="754">
        <v>381849.27</v>
      </c>
      <c r="L57" s="566">
        <v>101978.67</v>
      </c>
      <c r="M57" s="377">
        <v>279870.60000000003</v>
      </c>
      <c r="N57" s="754">
        <v>0</v>
      </c>
      <c r="O57" s="566">
        <v>0</v>
      </c>
      <c r="P57" s="380">
        <v>0</v>
      </c>
      <c r="Q57" s="689">
        <v>0</v>
      </c>
      <c r="R57" s="599">
        <v>-279870.60000000003</v>
      </c>
    </row>
    <row r="58" spans="1:18" s="266" customFormat="1" ht="18" customHeight="1" x14ac:dyDescent="0.25">
      <c r="A58" s="275"/>
      <c r="B58" s="1233" t="s">
        <v>216</v>
      </c>
      <c r="C58" s="1233"/>
      <c r="D58" s="384">
        <v>1782</v>
      </c>
      <c r="E58" s="384">
        <v>470</v>
      </c>
      <c r="F58" s="385">
        <v>1312</v>
      </c>
      <c r="G58" s="374">
        <v>2117</v>
      </c>
      <c r="H58" s="384">
        <v>563</v>
      </c>
      <c r="I58" s="388">
        <v>1554</v>
      </c>
      <c r="J58" s="688">
        <v>1.1844512195121952</v>
      </c>
      <c r="K58" s="377">
        <v>4182422.9593478395</v>
      </c>
      <c r="L58" s="377">
        <v>588076.99</v>
      </c>
      <c r="M58" s="386">
        <v>3594345.9693478392</v>
      </c>
      <c r="N58" s="377">
        <v>5506809.29</v>
      </c>
      <c r="O58" s="377">
        <v>751857.65780000004</v>
      </c>
      <c r="P58" s="389">
        <v>4754951.6322000008</v>
      </c>
      <c r="Q58" s="688">
        <v>1.3228975932616589</v>
      </c>
      <c r="R58" s="600">
        <v>1160605.6628521616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999" t="s">
        <v>341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348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348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3</v>
      </c>
      <c r="E61" s="374">
        <v>3</v>
      </c>
      <c r="F61" s="375">
        <v>0</v>
      </c>
      <c r="G61" s="374">
        <v>0</v>
      </c>
      <c r="H61" s="374">
        <v>0</v>
      </c>
      <c r="I61" s="379">
        <v>0</v>
      </c>
      <c r="J61" s="689" t="s">
        <v>348</v>
      </c>
      <c r="K61" s="381">
        <v>8862.85</v>
      </c>
      <c r="L61" s="381">
        <v>8862.85</v>
      </c>
      <c r="M61" s="545">
        <v>0</v>
      </c>
      <c r="N61" s="381">
        <v>0</v>
      </c>
      <c r="O61" s="381">
        <v>0</v>
      </c>
      <c r="P61" s="380">
        <v>0</v>
      </c>
      <c r="Q61" s="689" t="s">
        <v>348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348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348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107</v>
      </c>
      <c r="E63" s="374">
        <v>18</v>
      </c>
      <c r="F63" s="375">
        <v>89</v>
      </c>
      <c r="G63" s="374">
        <v>111</v>
      </c>
      <c r="H63" s="374">
        <v>24</v>
      </c>
      <c r="I63" s="379">
        <v>87</v>
      </c>
      <c r="J63" s="689">
        <v>0.97752808988764039</v>
      </c>
      <c r="K63" s="381">
        <v>256665.13999999996</v>
      </c>
      <c r="L63" s="381">
        <v>67863.240000000005</v>
      </c>
      <c r="M63" s="545">
        <v>188801.89999999997</v>
      </c>
      <c r="N63" s="381">
        <v>298226.90000000002</v>
      </c>
      <c r="O63" s="381">
        <v>48706.58</v>
      </c>
      <c r="P63" s="380">
        <v>249520.32</v>
      </c>
      <c r="Q63" s="689">
        <v>1.3215985644212269</v>
      </c>
      <c r="R63" s="599">
        <v>60718.420000000042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348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348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4</v>
      </c>
      <c r="E65" s="374">
        <v>0</v>
      </c>
      <c r="F65" s="375">
        <v>4</v>
      </c>
      <c r="G65" s="374">
        <v>10</v>
      </c>
      <c r="H65" s="374">
        <v>2</v>
      </c>
      <c r="I65" s="379">
        <v>8</v>
      </c>
      <c r="J65" s="689">
        <v>2</v>
      </c>
      <c r="K65" s="381">
        <v>6000</v>
      </c>
      <c r="L65" s="381">
        <v>0</v>
      </c>
      <c r="M65" s="545">
        <v>6000</v>
      </c>
      <c r="N65" s="381">
        <v>16347.092201676413</v>
      </c>
      <c r="O65" s="381">
        <v>7302.01</v>
      </c>
      <c r="P65" s="380">
        <v>9045.0822016764123</v>
      </c>
      <c r="Q65" s="689">
        <v>1.5075137002794021</v>
      </c>
      <c r="R65" s="599">
        <v>3045.0822016764123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73</v>
      </c>
      <c r="E66" s="374">
        <v>35</v>
      </c>
      <c r="F66" s="375">
        <v>38</v>
      </c>
      <c r="G66" s="374">
        <v>57</v>
      </c>
      <c r="H66" s="374">
        <v>31</v>
      </c>
      <c r="I66" s="379">
        <v>26</v>
      </c>
      <c r="J66" s="689">
        <v>0.68421052631578949</v>
      </c>
      <c r="K66" s="381">
        <v>210515.96290000001</v>
      </c>
      <c r="L66" s="381">
        <v>76281.289999999994</v>
      </c>
      <c r="M66" s="545">
        <v>134234.67290000001</v>
      </c>
      <c r="N66" s="381">
        <v>251336.72265000001</v>
      </c>
      <c r="O66" s="381">
        <v>65657.05</v>
      </c>
      <c r="P66" s="380">
        <v>185679.67265000002</v>
      </c>
      <c r="Q66" s="689">
        <v>1.3832467322978816</v>
      </c>
      <c r="R66" s="599">
        <v>51444.999750000017</v>
      </c>
    </row>
    <row r="67" spans="1:20" s="266" customFormat="1" ht="18" customHeight="1" x14ac:dyDescent="0.25">
      <c r="A67" s="275"/>
      <c r="B67" s="1233" t="s">
        <v>217</v>
      </c>
      <c r="C67" s="1233"/>
      <c r="D67" s="374">
        <v>187</v>
      </c>
      <c r="E67" s="374">
        <v>56</v>
      </c>
      <c r="F67" s="393">
        <v>131</v>
      </c>
      <c r="G67" s="374">
        <v>178</v>
      </c>
      <c r="H67" s="374">
        <v>57</v>
      </c>
      <c r="I67" s="394">
        <v>121</v>
      </c>
      <c r="J67" s="688">
        <v>0.92366412213740456</v>
      </c>
      <c r="K67" s="384">
        <v>482043.95289999992</v>
      </c>
      <c r="L67" s="384">
        <v>153007.38</v>
      </c>
      <c r="M67" s="386">
        <v>329036.57289999997</v>
      </c>
      <c r="N67" s="384">
        <v>565910.71485167649</v>
      </c>
      <c r="O67" s="384">
        <v>121665.64000000001</v>
      </c>
      <c r="P67" s="389">
        <v>444245.07485167647</v>
      </c>
      <c r="Q67" s="688">
        <v>1.3501388947018069</v>
      </c>
      <c r="R67" s="600">
        <v>115208.5019516765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3" t="s">
        <v>318</v>
      </c>
      <c r="C69" s="1023"/>
      <c r="D69" s="374">
        <v>1969</v>
      </c>
      <c r="E69" s="384">
        <v>526</v>
      </c>
      <c r="F69" s="455">
        <v>1443</v>
      </c>
      <c r="G69" s="374">
        <v>2295</v>
      </c>
      <c r="H69" s="384">
        <v>620</v>
      </c>
      <c r="I69" s="388">
        <v>1675</v>
      </c>
      <c r="J69" s="688">
        <v>1.1607761607761609</v>
      </c>
      <c r="K69" s="377">
        <v>4664466.9122478394</v>
      </c>
      <c r="L69" s="545">
        <v>741084.37</v>
      </c>
      <c r="M69" s="386">
        <v>3923382.5422478393</v>
      </c>
      <c r="N69" s="377">
        <v>6072720.0048516765</v>
      </c>
      <c r="O69" s="545">
        <v>873523.29780000006</v>
      </c>
      <c r="P69" s="389">
        <v>5199196.7070516776</v>
      </c>
      <c r="Q69" s="688">
        <v>1.3251821995600972</v>
      </c>
      <c r="R69" s="723">
        <v>1275814.1648038384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27" t="s">
        <v>296</v>
      </c>
      <c r="C77" s="1327"/>
      <c r="D77" s="1327"/>
      <c r="E77" s="1327"/>
      <c r="F77" s="1327"/>
      <c r="G77" s="1327"/>
      <c r="H77" s="1327"/>
      <c r="I77" s="1327"/>
      <c r="J77" s="1327"/>
      <c r="K77" s="1327"/>
      <c r="L77" s="1327"/>
      <c r="M77" s="1327"/>
      <c r="N77" s="1327"/>
      <c r="O77" s="1327"/>
      <c r="P77" s="1327"/>
      <c r="Q77" s="1327"/>
      <c r="R77" s="514"/>
    </row>
    <row r="78" spans="1:20" s="266" customFormat="1" ht="16.149999999999999" customHeight="1" x14ac:dyDescent="0.25">
      <c r="A78" s="275"/>
      <c r="B78" s="1226" t="s">
        <v>84</v>
      </c>
      <c r="C78" s="1008" t="s">
        <v>211</v>
      </c>
      <c r="D78" s="1011" t="s">
        <v>81</v>
      </c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6"/>
      <c r="S78" s="465"/>
      <c r="T78" s="466"/>
    </row>
    <row r="79" spans="1:20" s="266" customFormat="1" ht="15" customHeight="1" x14ac:dyDescent="0.25">
      <c r="A79" s="275"/>
      <c r="B79" s="1227"/>
      <c r="C79" s="1009"/>
      <c r="D79" s="1026" t="s">
        <v>197</v>
      </c>
      <c r="E79" s="1238"/>
      <c r="F79" s="1238"/>
      <c r="G79" s="1238"/>
      <c r="H79" s="1238"/>
      <c r="I79" s="1027"/>
      <c r="J79" s="1018" t="s">
        <v>345</v>
      </c>
      <c r="K79" s="1054" t="s">
        <v>3</v>
      </c>
      <c r="L79" s="1321"/>
      <c r="M79" s="1321"/>
      <c r="N79" s="1321"/>
      <c r="O79" s="1321"/>
      <c r="P79" s="1055"/>
      <c r="Q79" s="1018" t="s">
        <v>345</v>
      </c>
      <c r="R79" s="1197" t="s">
        <v>350</v>
      </c>
    </row>
    <row r="80" spans="1:20" s="266" customFormat="1" ht="19.149999999999999" customHeight="1" x14ac:dyDescent="0.25">
      <c r="A80" s="275"/>
      <c r="B80" s="1227"/>
      <c r="C80" s="1009"/>
      <c r="D80" s="1054" t="s">
        <v>346</v>
      </c>
      <c r="E80" s="1321"/>
      <c r="F80" s="1055"/>
      <c r="G80" s="1321" t="s">
        <v>347</v>
      </c>
      <c r="H80" s="1321"/>
      <c r="I80" s="1055"/>
      <c r="J80" s="1018"/>
      <c r="K80" s="1054" t="s">
        <v>346</v>
      </c>
      <c r="L80" s="1321"/>
      <c r="M80" s="1055"/>
      <c r="N80" s="1321" t="s">
        <v>347</v>
      </c>
      <c r="O80" s="1321"/>
      <c r="P80" s="1055"/>
      <c r="Q80" s="1018"/>
      <c r="R80" s="1325"/>
    </row>
    <row r="81" spans="1:18" s="266" customFormat="1" ht="19.149999999999999" customHeight="1" x14ac:dyDescent="0.25">
      <c r="A81" s="275"/>
      <c r="B81" s="1228"/>
      <c r="C81" s="1010"/>
      <c r="D81" s="713" t="s">
        <v>292</v>
      </c>
      <c r="E81" s="565" t="s">
        <v>124</v>
      </c>
      <c r="F81" s="353" t="s">
        <v>222</v>
      </c>
      <c r="G81" s="713" t="s">
        <v>292</v>
      </c>
      <c r="H81" s="565" t="s">
        <v>124</v>
      </c>
      <c r="I81" s="353" t="s">
        <v>222</v>
      </c>
      <c r="J81" s="1019"/>
      <c r="K81" s="713" t="s">
        <v>292</v>
      </c>
      <c r="L81" s="565" t="s">
        <v>124</v>
      </c>
      <c r="M81" s="353" t="s">
        <v>222</v>
      </c>
      <c r="N81" s="713" t="s">
        <v>292</v>
      </c>
      <c r="O81" s="565" t="s">
        <v>124</v>
      </c>
      <c r="P81" s="353" t="s">
        <v>222</v>
      </c>
      <c r="Q81" s="1019"/>
      <c r="R81" s="1198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51</v>
      </c>
      <c r="E83" s="374">
        <v>22</v>
      </c>
      <c r="F83" s="375">
        <v>29</v>
      </c>
      <c r="G83" s="374">
        <v>91</v>
      </c>
      <c r="H83" s="374">
        <v>29</v>
      </c>
      <c r="I83" s="379">
        <v>62</v>
      </c>
      <c r="J83" s="689">
        <v>2.1379310344827585</v>
      </c>
      <c r="K83" s="374">
        <v>56979</v>
      </c>
      <c r="L83" s="374">
        <v>40283.089999999997</v>
      </c>
      <c r="M83" s="375">
        <v>16695.910000000003</v>
      </c>
      <c r="N83" s="374">
        <v>384088.6</v>
      </c>
      <c r="O83" s="374">
        <v>53361.18</v>
      </c>
      <c r="P83" s="379">
        <v>330727.42</v>
      </c>
      <c r="Q83" s="689">
        <v>19.808888524195442</v>
      </c>
      <c r="R83" s="599">
        <v>314031.51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97</v>
      </c>
      <c r="E84" s="374">
        <v>43</v>
      </c>
      <c r="F84" s="375">
        <v>54</v>
      </c>
      <c r="G84" s="374">
        <v>128</v>
      </c>
      <c r="H84" s="374">
        <v>55</v>
      </c>
      <c r="I84" s="379">
        <v>73</v>
      </c>
      <c r="J84" s="689">
        <v>1.3518518518518519</v>
      </c>
      <c r="K84" s="374">
        <v>350268.74</v>
      </c>
      <c r="L84" s="374">
        <v>55653.01</v>
      </c>
      <c r="M84" s="375">
        <v>294615.73</v>
      </c>
      <c r="N84" s="374">
        <v>437310.16000000003</v>
      </c>
      <c r="O84" s="374">
        <v>64675.16</v>
      </c>
      <c r="P84" s="379">
        <v>372635</v>
      </c>
      <c r="Q84" s="689">
        <v>1.2648170550839224</v>
      </c>
      <c r="R84" s="599">
        <v>78019.270000000019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331</v>
      </c>
      <c r="E85" s="374">
        <v>61</v>
      </c>
      <c r="F85" s="375">
        <v>270</v>
      </c>
      <c r="G85" s="374">
        <v>308</v>
      </c>
      <c r="H85" s="374">
        <v>58</v>
      </c>
      <c r="I85" s="379">
        <v>250</v>
      </c>
      <c r="J85" s="689">
        <v>0.92592592592592593</v>
      </c>
      <c r="K85" s="374">
        <v>998390</v>
      </c>
      <c r="L85" s="374">
        <v>158442.35999999999</v>
      </c>
      <c r="M85" s="375">
        <v>839947.64</v>
      </c>
      <c r="N85" s="374">
        <v>1078306</v>
      </c>
      <c r="O85" s="374">
        <v>186230.23</v>
      </c>
      <c r="P85" s="379">
        <v>892075.77</v>
      </c>
      <c r="Q85" s="689">
        <v>1.0620611660984012</v>
      </c>
      <c r="R85" s="599">
        <v>52128.130000000005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235</v>
      </c>
      <c r="E86" s="374">
        <v>78</v>
      </c>
      <c r="F86" s="375">
        <v>157</v>
      </c>
      <c r="G86" s="374">
        <v>182</v>
      </c>
      <c r="H86" s="374">
        <v>73</v>
      </c>
      <c r="I86" s="379">
        <v>109</v>
      </c>
      <c r="J86" s="689">
        <v>0.69426751592356684</v>
      </c>
      <c r="K86" s="374">
        <v>699528.04</v>
      </c>
      <c r="L86" s="374">
        <v>160413.28999999998</v>
      </c>
      <c r="M86" s="375">
        <v>539114.75</v>
      </c>
      <c r="N86" s="374">
        <v>607590.25999999989</v>
      </c>
      <c r="O86" s="374">
        <v>133481.91</v>
      </c>
      <c r="P86" s="379">
        <v>474108.34999999986</v>
      </c>
      <c r="Q86" s="689">
        <v>0.8794201049034549</v>
      </c>
      <c r="R86" s="599">
        <v>-65006.40000000014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266</v>
      </c>
      <c r="E87" s="374">
        <v>51</v>
      </c>
      <c r="F87" s="375">
        <v>215</v>
      </c>
      <c r="G87" s="374">
        <v>426</v>
      </c>
      <c r="H87" s="374">
        <v>94</v>
      </c>
      <c r="I87" s="379">
        <v>332</v>
      </c>
      <c r="J87" s="689">
        <v>1.5441860465116279</v>
      </c>
      <c r="K87" s="374">
        <v>476503.45</v>
      </c>
      <c r="L87" s="374">
        <v>92031.48</v>
      </c>
      <c r="M87" s="375">
        <v>384471.97000000003</v>
      </c>
      <c r="N87" s="374">
        <v>1050121.6399999999</v>
      </c>
      <c r="O87" s="374">
        <v>175907.37</v>
      </c>
      <c r="P87" s="379">
        <v>874214.2699999999</v>
      </c>
      <c r="Q87" s="689">
        <v>2.2738049538435789</v>
      </c>
      <c r="R87" s="599">
        <v>489742.29999999987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47</v>
      </c>
      <c r="E88" s="374">
        <v>25</v>
      </c>
      <c r="F88" s="375">
        <v>22</v>
      </c>
      <c r="G88" s="374">
        <v>68</v>
      </c>
      <c r="H88" s="374">
        <v>34</v>
      </c>
      <c r="I88" s="379">
        <v>34</v>
      </c>
      <c r="J88" s="689">
        <v>1.5454545454545454</v>
      </c>
      <c r="K88" s="374">
        <v>105106.82</v>
      </c>
      <c r="L88" s="374">
        <v>35391.589999999997</v>
      </c>
      <c r="M88" s="375">
        <v>69715.23000000001</v>
      </c>
      <c r="N88" s="374">
        <v>227730.36000000002</v>
      </c>
      <c r="O88" s="374">
        <v>42259.86</v>
      </c>
      <c r="P88" s="379">
        <v>185470.5</v>
      </c>
      <c r="Q88" s="689">
        <v>2.6604014646440954</v>
      </c>
      <c r="R88" s="599">
        <v>115755.26999999999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570</v>
      </c>
      <c r="E89" s="374">
        <v>91</v>
      </c>
      <c r="F89" s="375">
        <v>479</v>
      </c>
      <c r="G89" s="374">
        <v>586</v>
      </c>
      <c r="H89" s="374">
        <v>155</v>
      </c>
      <c r="I89" s="379">
        <v>431</v>
      </c>
      <c r="J89" s="689">
        <v>0.89979123173277664</v>
      </c>
      <c r="K89" s="374">
        <v>9035947.4800000004</v>
      </c>
      <c r="L89" s="374">
        <v>164276.56</v>
      </c>
      <c r="M89" s="375">
        <v>8871670.9199999999</v>
      </c>
      <c r="N89" s="374">
        <v>4131089.71</v>
      </c>
      <c r="O89" s="374">
        <v>284101.37</v>
      </c>
      <c r="P89" s="379">
        <v>3846988.34</v>
      </c>
      <c r="Q89" s="689">
        <v>0.43362613138946321</v>
      </c>
      <c r="R89" s="599">
        <v>-5024682.58</v>
      </c>
    </row>
    <row r="90" spans="1:18" s="266" customFormat="1" ht="18" customHeight="1" x14ac:dyDescent="0.25">
      <c r="A90" s="275"/>
      <c r="B90" s="1233" t="s">
        <v>216</v>
      </c>
      <c r="C90" s="1233"/>
      <c r="D90" s="384">
        <v>1597</v>
      </c>
      <c r="E90" s="384">
        <v>371</v>
      </c>
      <c r="F90" s="385">
        <v>1226</v>
      </c>
      <c r="G90" s="384">
        <v>1789</v>
      </c>
      <c r="H90" s="384">
        <v>498</v>
      </c>
      <c r="I90" s="388">
        <v>1291</v>
      </c>
      <c r="J90" s="688">
        <v>1.0530179445350734</v>
      </c>
      <c r="K90" s="377">
        <v>11722723.530000001</v>
      </c>
      <c r="L90" s="407">
        <v>706491.37999999989</v>
      </c>
      <c r="M90" s="408">
        <v>11016232.15</v>
      </c>
      <c r="N90" s="486">
        <v>7916236.7300000004</v>
      </c>
      <c r="O90" s="407">
        <v>940017.08</v>
      </c>
      <c r="P90" s="454">
        <v>6976219.6499999994</v>
      </c>
      <c r="Q90" s="688">
        <v>0.63326730546432786</v>
      </c>
      <c r="R90" s="600">
        <v>-4040012.5000000009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348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348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348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348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348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348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348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348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348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348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348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348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6</v>
      </c>
      <c r="E98" s="374">
        <v>1</v>
      </c>
      <c r="F98" s="375">
        <v>5</v>
      </c>
      <c r="G98" s="374">
        <v>13</v>
      </c>
      <c r="H98" s="374">
        <v>12</v>
      </c>
      <c r="I98" s="379">
        <v>1</v>
      </c>
      <c r="J98" s="689">
        <v>0.2</v>
      </c>
      <c r="K98" s="374">
        <v>0</v>
      </c>
      <c r="L98" s="374">
        <v>0</v>
      </c>
      <c r="M98" s="377">
        <v>0</v>
      </c>
      <c r="N98" s="374">
        <v>23991.919999999998</v>
      </c>
      <c r="O98" s="374">
        <v>16991.919999999998</v>
      </c>
      <c r="P98" s="379">
        <v>7000</v>
      </c>
      <c r="Q98" s="689" t="s">
        <v>348</v>
      </c>
      <c r="R98" s="599">
        <v>7000</v>
      </c>
    </row>
    <row r="99" spans="1:18" s="266" customFormat="1" ht="18" customHeight="1" x14ac:dyDescent="0.25">
      <c r="A99" s="275"/>
      <c r="B99" s="1233" t="s">
        <v>217</v>
      </c>
      <c r="C99" s="1233"/>
      <c r="D99" s="384">
        <v>6</v>
      </c>
      <c r="E99" s="384">
        <v>1</v>
      </c>
      <c r="F99" s="385">
        <v>5</v>
      </c>
      <c r="G99" s="384">
        <v>13</v>
      </c>
      <c r="H99" s="384">
        <v>12</v>
      </c>
      <c r="I99" s="388">
        <v>1</v>
      </c>
      <c r="J99" s="688">
        <v>0.2</v>
      </c>
      <c r="K99" s="377">
        <v>0</v>
      </c>
      <c r="L99" s="407">
        <v>0</v>
      </c>
      <c r="M99" s="408">
        <v>0</v>
      </c>
      <c r="N99" s="486">
        <v>23991.919999999998</v>
      </c>
      <c r="O99" s="407">
        <v>16991.919999999998</v>
      </c>
      <c r="P99" s="454">
        <v>7000</v>
      </c>
      <c r="Q99" s="688" t="s">
        <v>348</v>
      </c>
      <c r="R99" s="723">
        <v>7000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3" t="s">
        <v>318</v>
      </c>
      <c r="C101" s="1023"/>
      <c r="D101" s="374">
        <v>1603</v>
      </c>
      <c r="E101" s="384">
        <v>372</v>
      </c>
      <c r="F101" s="455">
        <v>1231</v>
      </c>
      <c r="G101" s="374">
        <v>1802</v>
      </c>
      <c r="H101" s="384">
        <v>510</v>
      </c>
      <c r="I101" s="388">
        <v>1292</v>
      </c>
      <c r="J101" s="688">
        <v>1.049553208773355</v>
      </c>
      <c r="K101" s="377">
        <v>11722723.530000001</v>
      </c>
      <c r="L101" s="545">
        <v>706491.37999999989</v>
      </c>
      <c r="M101" s="386">
        <v>11016232.15</v>
      </c>
      <c r="N101" s="377">
        <v>7940228.6500000004</v>
      </c>
      <c r="O101" s="545">
        <v>957009</v>
      </c>
      <c r="P101" s="389">
        <v>6983219.6499999994</v>
      </c>
      <c r="Q101" s="688">
        <v>0.63390273143435882</v>
      </c>
      <c r="R101" s="723">
        <v>-4033012.5000000009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01" t="s">
        <v>298</v>
      </c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505"/>
    </row>
    <row r="117" spans="1:18" s="266" customFormat="1" ht="18" customHeight="1" x14ac:dyDescent="0.25">
      <c r="A117" s="275"/>
      <c r="B117" s="1226" t="s">
        <v>84</v>
      </c>
      <c r="C117" s="1008" t="s">
        <v>211</v>
      </c>
      <c r="D117" s="1011" t="s">
        <v>208</v>
      </c>
      <c r="E117" s="1012"/>
      <c r="F117" s="1012"/>
      <c r="G117" s="1012"/>
      <c r="H117" s="1012"/>
      <c r="I117" s="1012"/>
      <c r="J117" s="1012"/>
      <c r="K117" s="1012"/>
      <c r="L117" s="1012"/>
      <c r="M117" s="1012"/>
      <c r="N117" s="1012"/>
      <c r="O117" s="1012"/>
      <c r="P117" s="1012"/>
      <c r="Q117" s="1012"/>
      <c r="R117" s="1016"/>
    </row>
    <row r="118" spans="1:18" s="266" customFormat="1" ht="15.6" customHeight="1" x14ac:dyDescent="0.25">
      <c r="A118" s="275"/>
      <c r="B118" s="1227"/>
      <c r="C118" s="1009"/>
      <c r="D118" s="1054" t="s">
        <v>197</v>
      </c>
      <c r="E118" s="1321"/>
      <c r="F118" s="1321"/>
      <c r="G118" s="1321"/>
      <c r="H118" s="1321"/>
      <c r="I118" s="1055"/>
      <c r="J118" s="1098" t="s">
        <v>345</v>
      </c>
      <c r="K118" s="1054" t="s">
        <v>3</v>
      </c>
      <c r="L118" s="1321"/>
      <c r="M118" s="1321"/>
      <c r="N118" s="1321"/>
      <c r="O118" s="1321"/>
      <c r="P118" s="1055"/>
      <c r="Q118" s="1098" t="s">
        <v>345</v>
      </c>
      <c r="R118" s="1197" t="s">
        <v>350</v>
      </c>
    </row>
    <row r="119" spans="1:18" s="266" customFormat="1" ht="19.149999999999999" customHeight="1" x14ac:dyDescent="0.25">
      <c r="A119" s="275"/>
      <c r="B119" s="1227"/>
      <c r="C119" s="1009"/>
      <c r="D119" s="1054" t="s">
        <v>346</v>
      </c>
      <c r="E119" s="1321"/>
      <c r="F119" s="1055"/>
      <c r="G119" s="1054" t="s">
        <v>347</v>
      </c>
      <c r="H119" s="1321"/>
      <c r="I119" s="1055"/>
      <c r="J119" s="1018"/>
      <c r="K119" s="1054" t="s">
        <v>346</v>
      </c>
      <c r="L119" s="1321"/>
      <c r="M119" s="1055"/>
      <c r="N119" s="1054" t="s">
        <v>347</v>
      </c>
      <c r="O119" s="1321"/>
      <c r="P119" s="1055"/>
      <c r="Q119" s="1018"/>
      <c r="R119" s="1325"/>
    </row>
    <row r="120" spans="1:18" s="266" customFormat="1" ht="19.149999999999999" customHeight="1" x14ac:dyDescent="0.25">
      <c r="A120" s="275"/>
      <c r="B120" s="1228"/>
      <c r="C120" s="1010"/>
      <c r="D120" s="713" t="s">
        <v>292</v>
      </c>
      <c r="E120" s="565" t="s">
        <v>124</v>
      </c>
      <c r="F120" s="353" t="s">
        <v>222</v>
      </c>
      <c r="G120" s="713" t="s">
        <v>292</v>
      </c>
      <c r="H120" s="565" t="s">
        <v>124</v>
      </c>
      <c r="I120" s="353" t="s">
        <v>222</v>
      </c>
      <c r="J120" s="1019"/>
      <c r="K120" s="713" t="s">
        <v>292</v>
      </c>
      <c r="L120" s="565" t="s">
        <v>124</v>
      </c>
      <c r="M120" s="353" t="s">
        <v>222</v>
      </c>
      <c r="N120" s="713" t="s">
        <v>292</v>
      </c>
      <c r="O120" s="565" t="s">
        <v>124</v>
      </c>
      <c r="P120" s="353" t="s">
        <v>222</v>
      </c>
      <c r="Q120" s="1019"/>
      <c r="R120" s="1198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624</v>
      </c>
      <c r="E122" s="374">
        <v>413</v>
      </c>
      <c r="F122" s="375">
        <v>211</v>
      </c>
      <c r="G122" s="374">
        <v>880</v>
      </c>
      <c r="H122" s="374">
        <v>721</v>
      </c>
      <c r="I122" s="379">
        <v>159</v>
      </c>
      <c r="J122" s="689">
        <v>0.75355450236966826</v>
      </c>
      <c r="K122" s="376">
        <v>2456709.33</v>
      </c>
      <c r="L122" s="376">
        <v>576079.63</v>
      </c>
      <c r="M122" s="377">
        <v>1880629.7</v>
      </c>
      <c r="N122" s="376">
        <v>2646500.9600000004</v>
      </c>
      <c r="O122" s="376">
        <v>928915.37</v>
      </c>
      <c r="P122" s="380">
        <v>1717585.5900000003</v>
      </c>
      <c r="Q122" s="689">
        <v>0.91330344830776644</v>
      </c>
      <c r="R122" s="599">
        <v>-163044.10999999964</v>
      </c>
    </row>
    <row r="123" spans="1:18" s="266" customFormat="1" ht="18" customHeight="1" x14ac:dyDescent="0.25">
      <c r="A123" s="275"/>
      <c r="B123" s="439" t="s">
        <v>55</v>
      </c>
      <c r="C123" s="999" t="s">
        <v>341</v>
      </c>
      <c r="D123" s="374">
        <v>4404</v>
      </c>
      <c r="E123" s="374">
        <v>990</v>
      </c>
      <c r="F123" s="375">
        <v>3414</v>
      </c>
      <c r="G123" s="374">
        <v>5562</v>
      </c>
      <c r="H123" s="374">
        <v>1396</v>
      </c>
      <c r="I123" s="379">
        <v>4166</v>
      </c>
      <c r="J123" s="689">
        <v>1.2202694786174575</v>
      </c>
      <c r="K123" s="376">
        <v>9365746.4796000011</v>
      </c>
      <c r="L123" s="376">
        <v>1592899.5801000004</v>
      </c>
      <c r="M123" s="377">
        <v>7772846.8995000012</v>
      </c>
      <c r="N123" s="376">
        <v>13066837.6906</v>
      </c>
      <c r="O123" s="376">
        <v>1733412.6548000004</v>
      </c>
      <c r="P123" s="380">
        <v>11333425.035800001</v>
      </c>
      <c r="Q123" s="689">
        <v>1.4580790259137921</v>
      </c>
      <c r="R123" s="599">
        <v>3560578.1362999994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1057</v>
      </c>
      <c r="E124" s="374">
        <v>181</v>
      </c>
      <c r="F124" s="375">
        <v>876</v>
      </c>
      <c r="G124" s="374">
        <v>874</v>
      </c>
      <c r="H124" s="374">
        <v>162</v>
      </c>
      <c r="I124" s="379">
        <v>712</v>
      </c>
      <c r="J124" s="689">
        <v>0.81278538812785384</v>
      </c>
      <c r="K124" s="376">
        <v>4560098.62</v>
      </c>
      <c r="L124" s="376">
        <v>332318.12999999995</v>
      </c>
      <c r="M124" s="377">
        <v>4227780.49</v>
      </c>
      <c r="N124" s="376">
        <v>4237793.22</v>
      </c>
      <c r="O124" s="376">
        <v>320196.46999999997</v>
      </c>
      <c r="P124" s="380">
        <v>3917596.75</v>
      </c>
      <c r="Q124" s="689">
        <v>0.9266320139530233</v>
      </c>
      <c r="R124" s="599">
        <v>-310183.74000000022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89</v>
      </c>
      <c r="E125" s="374">
        <v>42</v>
      </c>
      <c r="F125" s="375">
        <v>47</v>
      </c>
      <c r="G125" s="374">
        <v>702</v>
      </c>
      <c r="H125" s="374">
        <v>348</v>
      </c>
      <c r="I125" s="379">
        <v>354</v>
      </c>
      <c r="J125" s="689">
        <v>7.5319148936170217</v>
      </c>
      <c r="K125" s="376">
        <v>283700</v>
      </c>
      <c r="L125" s="376">
        <v>45152.15</v>
      </c>
      <c r="M125" s="377">
        <v>238547.85</v>
      </c>
      <c r="N125" s="376">
        <v>1497754.8899999997</v>
      </c>
      <c r="O125" s="376">
        <v>345003.95</v>
      </c>
      <c r="P125" s="380">
        <v>1152750.9399999997</v>
      </c>
      <c r="Q125" s="689">
        <v>4.8323677618557435</v>
      </c>
      <c r="R125" s="599">
        <v>914203.08999999973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1795</v>
      </c>
      <c r="E126" s="374">
        <v>538</v>
      </c>
      <c r="F126" s="375">
        <v>1257</v>
      </c>
      <c r="G126" s="374">
        <v>1894</v>
      </c>
      <c r="H126" s="374">
        <v>647</v>
      </c>
      <c r="I126" s="379">
        <v>1247</v>
      </c>
      <c r="J126" s="689">
        <v>0.99204455051710416</v>
      </c>
      <c r="K126" s="376">
        <v>11899813.299999999</v>
      </c>
      <c r="L126" s="376">
        <v>1971985.6800000002</v>
      </c>
      <c r="M126" s="377">
        <v>9927827.6199999992</v>
      </c>
      <c r="N126" s="376">
        <v>11954925.659999998</v>
      </c>
      <c r="O126" s="376">
        <v>2026462.0899999999</v>
      </c>
      <c r="P126" s="380">
        <v>9928463.5699999984</v>
      </c>
      <c r="Q126" s="689">
        <v>1.0000640573169017</v>
      </c>
      <c r="R126" s="599">
        <v>635.94999999925494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5234</v>
      </c>
      <c r="E127" s="374">
        <v>959</v>
      </c>
      <c r="F127" s="375">
        <v>4275</v>
      </c>
      <c r="G127" s="374">
        <v>5110</v>
      </c>
      <c r="H127" s="374">
        <v>1057</v>
      </c>
      <c r="I127" s="379">
        <v>4053</v>
      </c>
      <c r="J127" s="689">
        <v>0.94807017543859651</v>
      </c>
      <c r="K127" s="376">
        <v>11561129.529999999</v>
      </c>
      <c r="L127" s="376">
        <v>1956021.8783999998</v>
      </c>
      <c r="M127" s="377">
        <v>9605107.6515999995</v>
      </c>
      <c r="N127" s="376">
        <v>11624322.755299998</v>
      </c>
      <c r="O127" s="376">
        <v>1781536.7584000002</v>
      </c>
      <c r="P127" s="380">
        <v>9842785.9968999997</v>
      </c>
      <c r="Q127" s="689">
        <v>1.0247449954671157</v>
      </c>
      <c r="R127" s="599">
        <v>237678.34530000016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1985</v>
      </c>
      <c r="E128" s="374">
        <v>289</v>
      </c>
      <c r="F128" s="375">
        <v>1696</v>
      </c>
      <c r="G128" s="374">
        <v>2603</v>
      </c>
      <c r="H128" s="374">
        <v>350</v>
      </c>
      <c r="I128" s="379">
        <v>2253</v>
      </c>
      <c r="J128" s="689">
        <v>1.3284198113207548</v>
      </c>
      <c r="K128" s="376">
        <v>8172358.5500000007</v>
      </c>
      <c r="L128" s="376">
        <v>1371868.0399999998</v>
      </c>
      <c r="M128" s="377">
        <v>6800490.5100000016</v>
      </c>
      <c r="N128" s="376">
        <v>10177804.470000003</v>
      </c>
      <c r="O128" s="376">
        <v>1772075.05</v>
      </c>
      <c r="P128" s="380">
        <v>8405729.4200000037</v>
      </c>
      <c r="Q128" s="689">
        <v>1.2360475185781858</v>
      </c>
      <c r="R128" s="599">
        <v>1605238.910000002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381</v>
      </c>
      <c r="E129" s="374">
        <v>95</v>
      </c>
      <c r="F129" s="375">
        <v>286</v>
      </c>
      <c r="G129" s="374">
        <v>369</v>
      </c>
      <c r="H129" s="374">
        <v>127</v>
      </c>
      <c r="I129" s="379">
        <v>242</v>
      </c>
      <c r="J129" s="689">
        <v>0.84615384615384615</v>
      </c>
      <c r="K129" s="376">
        <v>1151872.96</v>
      </c>
      <c r="L129" s="376">
        <v>356422.52</v>
      </c>
      <c r="M129" s="377">
        <v>795450.44</v>
      </c>
      <c r="N129" s="376">
        <v>1146139.9799999997</v>
      </c>
      <c r="O129" s="376">
        <v>302526.23</v>
      </c>
      <c r="P129" s="380">
        <v>843613.74999999977</v>
      </c>
      <c r="Q129" s="689">
        <v>1.0605484736421791</v>
      </c>
      <c r="R129" s="599">
        <v>48163.309999999823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5556</v>
      </c>
      <c r="E130" s="374">
        <v>902</v>
      </c>
      <c r="F130" s="375">
        <v>4654</v>
      </c>
      <c r="G130" s="374">
        <v>5183</v>
      </c>
      <c r="H130" s="374">
        <v>1010</v>
      </c>
      <c r="I130" s="379">
        <v>4173</v>
      </c>
      <c r="J130" s="689">
        <v>0.8966480446927374</v>
      </c>
      <c r="K130" s="376">
        <v>24196520.459999993</v>
      </c>
      <c r="L130" s="376">
        <v>1870219.3599999999</v>
      </c>
      <c r="M130" s="377">
        <v>22326301.099999994</v>
      </c>
      <c r="N130" s="376">
        <v>25361697.349999998</v>
      </c>
      <c r="O130" s="376">
        <v>1844498.9299999997</v>
      </c>
      <c r="P130" s="380">
        <v>23517198.419999998</v>
      </c>
      <c r="Q130" s="689">
        <v>1.0533405562643785</v>
      </c>
      <c r="R130" s="599">
        <v>1190897.320000004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1826</v>
      </c>
      <c r="E131" s="374">
        <v>621</v>
      </c>
      <c r="F131" s="375">
        <v>1205</v>
      </c>
      <c r="G131" s="374">
        <v>1865</v>
      </c>
      <c r="H131" s="374">
        <v>598</v>
      </c>
      <c r="I131" s="379">
        <v>1267</v>
      </c>
      <c r="J131" s="689">
        <v>1.0514522821576764</v>
      </c>
      <c r="K131" s="376">
        <v>5798605.4100000011</v>
      </c>
      <c r="L131" s="376">
        <v>990170.9800000001</v>
      </c>
      <c r="M131" s="377">
        <v>4808434.4300000006</v>
      </c>
      <c r="N131" s="376">
        <v>6358647.3250482958</v>
      </c>
      <c r="O131" s="376">
        <v>800835.87</v>
      </c>
      <c r="P131" s="380">
        <v>5557811.4550482966</v>
      </c>
      <c r="Q131" s="689">
        <v>1.1558463645407964</v>
      </c>
      <c r="R131" s="599">
        <v>749377.02504829597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1916</v>
      </c>
      <c r="E132" s="374">
        <v>1105</v>
      </c>
      <c r="F132" s="375">
        <v>811</v>
      </c>
      <c r="G132" s="374">
        <v>2187</v>
      </c>
      <c r="H132" s="374">
        <v>1446</v>
      </c>
      <c r="I132" s="379">
        <v>741</v>
      </c>
      <c r="J132" s="689">
        <v>0.91368680641183719</v>
      </c>
      <c r="K132" s="376">
        <v>13094036.688206958</v>
      </c>
      <c r="L132" s="376">
        <v>1558092.9099999997</v>
      </c>
      <c r="M132" s="377">
        <v>11535943.778206959</v>
      </c>
      <c r="N132" s="376">
        <v>10586381.841150003</v>
      </c>
      <c r="O132" s="376">
        <v>1872358.07</v>
      </c>
      <c r="P132" s="380">
        <v>8714023.7711500023</v>
      </c>
      <c r="Q132" s="689">
        <v>0.75538022191231846</v>
      </c>
      <c r="R132" s="599">
        <v>-2821920.0070569571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1692</v>
      </c>
      <c r="E133" s="374">
        <v>421</v>
      </c>
      <c r="F133" s="375">
        <v>1271</v>
      </c>
      <c r="G133" s="374">
        <v>1242</v>
      </c>
      <c r="H133" s="374">
        <v>226</v>
      </c>
      <c r="I133" s="379">
        <v>1016</v>
      </c>
      <c r="J133" s="689">
        <v>0.79937057435090475</v>
      </c>
      <c r="K133" s="376">
        <v>6528650.4199999999</v>
      </c>
      <c r="L133" s="376">
        <v>697785.29999999993</v>
      </c>
      <c r="M133" s="377">
        <v>5830865.1200000001</v>
      </c>
      <c r="N133" s="376">
        <v>11692686.250000002</v>
      </c>
      <c r="O133" s="376">
        <v>544161.77</v>
      </c>
      <c r="P133" s="380">
        <v>11148524.480000002</v>
      </c>
      <c r="Q133" s="689">
        <v>1.9119846284490976</v>
      </c>
      <c r="R133" s="599">
        <v>5317659.3600000022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1216</v>
      </c>
      <c r="E134" s="374">
        <v>170</v>
      </c>
      <c r="F134" s="375">
        <v>1046</v>
      </c>
      <c r="G134" s="374">
        <v>0</v>
      </c>
      <c r="H134" s="374">
        <v>0</v>
      </c>
      <c r="I134" s="379">
        <v>0</v>
      </c>
      <c r="J134" s="689">
        <v>0</v>
      </c>
      <c r="K134" s="376">
        <v>2495552.62</v>
      </c>
      <c r="L134" s="376">
        <v>536144.36</v>
      </c>
      <c r="M134" s="377">
        <v>1959408.2600000002</v>
      </c>
      <c r="N134" s="376">
        <v>0</v>
      </c>
      <c r="O134" s="376">
        <v>0</v>
      </c>
      <c r="P134" s="380">
        <v>0</v>
      </c>
      <c r="Q134" s="689">
        <v>0</v>
      </c>
      <c r="R134" s="599">
        <v>-1959408.2600000002</v>
      </c>
    </row>
    <row r="135" spans="1:18" s="266" customFormat="1" ht="18" customHeight="1" x14ac:dyDescent="0.25">
      <c r="A135" s="275"/>
      <c r="B135" s="439" t="s">
        <v>30</v>
      </c>
      <c r="C135" s="508" t="s">
        <v>253</v>
      </c>
      <c r="D135" s="374">
        <v>51</v>
      </c>
      <c r="E135" s="374">
        <v>22</v>
      </c>
      <c r="F135" s="375">
        <v>29</v>
      </c>
      <c r="G135" s="374">
        <v>91</v>
      </c>
      <c r="H135" s="374">
        <v>29</v>
      </c>
      <c r="I135" s="379">
        <v>62</v>
      </c>
      <c r="J135" s="689">
        <v>2.1379310344827585</v>
      </c>
      <c r="K135" s="376">
        <v>56979</v>
      </c>
      <c r="L135" s="376">
        <v>40283.089999999997</v>
      </c>
      <c r="M135" s="377">
        <v>16695.910000000003</v>
      </c>
      <c r="N135" s="383">
        <v>384088.6</v>
      </c>
      <c r="O135" s="376">
        <v>53361.18</v>
      </c>
      <c r="P135" s="380">
        <v>330727.42</v>
      </c>
      <c r="Q135" s="689">
        <v>19.808888524195442</v>
      </c>
      <c r="R135" s="599">
        <v>314031.51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97</v>
      </c>
      <c r="E136" s="374">
        <v>43</v>
      </c>
      <c r="F136" s="375">
        <v>54</v>
      </c>
      <c r="G136" s="374">
        <v>128</v>
      </c>
      <c r="H136" s="374">
        <v>55</v>
      </c>
      <c r="I136" s="379">
        <v>73</v>
      </c>
      <c r="J136" s="689">
        <v>1.3518518518518519</v>
      </c>
      <c r="K136" s="376">
        <v>350268.74</v>
      </c>
      <c r="L136" s="376">
        <v>55653.01</v>
      </c>
      <c r="M136" s="377">
        <v>294615.73</v>
      </c>
      <c r="N136" s="383">
        <v>437310.16000000003</v>
      </c>
      <c r="O136" s="376">
        <v>64675.16</v>
      </c>
      <c r="P136" s="380">
        <v>372635</v>
      </c>
      <c r="Q136" s="689">
        <v>1.2648170550839224</v>
      </c>
      <c r="R136" s="599">
        <v>78019.270000000019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331</v>
      </c>
      <c r="E137" s="374">
        <v>61</v>
      </c>
      <c r="F137" s="375">
        <v>270</v>
      </c>
      <c r="G137" s="374">
        <v>308</v>
      </c>
      <c r="H137" s="374">
        <v>58</v>
      </c>
      <c r="I137" s="379">
        <v>250</v>
      </c>
      <c r="J137" s="689">
        <v>0.92592592592592593</v>
      </c>
      <c r="K137" s="376">
        <v>998390</v>
      </c>
      <c r="L137" s="376">
        <v>158442.35999999999</v>
      </c>
      <c r="M137" s="377">
        <v>839947.64</v>
      </c>
      <c r="N137" s="383">
        <v>1078306</v>
      </c>
      <c r="O137" s="376">
        <v>186230.23</v>
      </c>
      <c r="P137" s="380">
        <v>892075.77</v>
      </c>
      <c r="Q137" s="689">
        <v>1.0620611660984012</v>
      </c>
      <c r="R137" s="599">
        <v>52128.130000000005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235</v>
      </c>
      <c r="E138" s="374">
        <v>78</v>
      </c>
      <c r="F138" s="375">
        <v>157</v>
      </c>
      <c r="G138" s="374">
        <v>182</v>
      </c>
      <c r="H138" s="374">
        <v>73</v>
      </c>
      <c r="I138" s="379">
        <v>109</v>
      </c>
      <c r="J138" s="689">
        <v>0.69426751592356684</v>
      </c>
      <c r="K138" s="376">
        <v>699528.04</v>
      </c>
      <c r="L138" s="376">
        <v>160413.28999999998</v>
      </c>
      <c r="M138" s="377">
        <v>539114.75</v>
      </c>
      <c r="N138" s="383">
        <v>607590.25999999989</v>
      </c>
      <c r="O138" s="376">
        <v>133481.91</v>
      </c>
      <c r="P138" s="380">
        <v>474108.34999999986</v>
      </c>
      <c r="Q138" s="689">
        <v>0.8794201049034549</v>
      </c>
      <c r="R138" s="599">
        <v>-65006.40000000014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266</v>
      </c>
      <c r="E139" s="374">
        <v>51</v>
      </c>
      <c r="F139" s="375">
        <v>215</v>
      </c>
      <c r="G139" s="374">
        <v>426</v>
      </c>
      <c r="H139" s="374">
        <v>94</v>
      </c>
      <c r="I139" s="379">
        <v>332</v>
      </c>
      <c r="J139" s="689">
        <v>1.5441860465116279</v>
      </c>
      <c r="K139" s="376">
        <v>476503.45</v>
      </c>
      <c r="L139" s="376">
        <v>92031.48</v>
      </c>
      <c r="M139" s="377">
        <v>384471.97000000003</v>
      </c>
      <c r="N139" s="383">
        <v>1050121.6399999999</v>
      </c>
      <c r="O139" s="376">
        <v>175907.37</v>
      </c>
      <c r="P139" s="380">
        <v>874214.2699999999</v>
      </c>
      <c r="Q139" s="689">
        <v>2.2738049538435789</v>
      </c>
      <c r="R139" s="599">
        <v>489742.29999999987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47</v>
      </c>
      <c r="E140" s="374">
        <v>25</v>
      </c>
      <c r="F140" s="375">
        <v>22</v>
      </c>
      <c r="G140" s="374">
        <v>68</v>
      </c>
      <c r="H140" s="374">
        <v>34</v>
      </c>
      <c r="I140" s="379">
        <v>34</v>
      </c>
      <c r="J140" s="689">
        <v>1.5454545454545454</v>
      </c>
      <c r="K140" s="376">
        <v>105106.82</v>
      </c>
      <c r="L140" s="376">
        <v>35391.589999999997</v>
      </c>
      <c r="M140" s="377">
        <v>69715.23000000001</v>
      </c>
      <c r="N140" s="383">
        <v>227730.36000000002</v>
      </c>
      <c r="O140" s="376">
        <v>42259.86</v>
      </c>
      <c r="P140" s="380">
        <v>185470.5</v>
      </c>
      <c r="Q140" s="689">
        <v>2.6604014646440954</v>
      </c>
      <c r="R140" s="599">
        <v>115755.26999999999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576</v>
      </c>
      <c r="E141" s="374">
        <v>92</v>
      </c>
      <c r="F141" s="375">
        <v>484</v>
      </c>
      <c r="G141" s="374">
        <v>599</v>
      </c>
      <c r="H141" s="374">
        <v>167</v>
      </c>
      <c r="I141" s="379">
        <v>432</v>
      </c>
      <c r="J141" s="689">
        <v>0.8925619834710744</v>
      </c>
      <c r="K141" s="376">
        <v>9035947.4800000004</v>
      </c>
      <c r="L141" s="376">
        <v>164276.56</v>
      </c>
      <c r="M141" s="377">
        <v>8871670.9199999999</v>
      </c>
      <c r="N141" s="383">
        <v>4155081.63</v>
      </c>
      <c r="O141" s="376">
        <v>301093.28999999998</v>
      </c>
      <c r="P141" s="380">
        <v>3853988.34</v>
      </c>
      <c r="Q141" s="689">
        <v>0.43441515975437012</v>
      </c>
      <c r="R141" s="599">
        <v>-5017682.58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3" t="s">
        <v>318</v>
      </c>
      <c r="C143" s="1023"/>
      <c r="D143" s="384">
        <v>29378</v>
      </c>
      <c r="E143" s="384">
        <v>7098</v>
      </c>
      <c r="F143" s="385">
        <v>22280</v>
      </c>
      <c r="G143" s="374">
        <v>30273</v>
      </c>
      <c r="H143" s="384">
        <v>8598</v>
      </c>
      <c r="I143" s="388">
        <v>21675</v>
      </c>
      <c r="J143" s="688">
        <v>0.97284560143626575</v>
      </c>
      <c r="K143" s="377">
        <v>113287517.89780694</v>
      </c>
      <c r="L143" s="578">
        <v>14561651.898499999</v>
      </c>
      <c r="M143" s="386">
        <v>98725865.999306977</v>
      </c>
      <c r="N143" s="377">
        <v>118291721.04209828</v>
      </c>
      <c r="O143" s="578">
        <v>15228992.213199999</v>
      </c>
      <c r="P143" s="389">
        <v>103062728.8288983</v>
      </c>
      <c r="Q143" s="688">
        <v>1.043928334137092</v>
      </c>
      <c r="R143" s="600">
        <v>4336862.829591319</v>
      </c>
    </row>
    <row r="144" spans="1:18" s="266" customFormat="1" ht="19.899999999999999" customHeight="1" x14ac:dyDescent="0.25">
      <c r="A144" s="275"/>
      <c r="B144" s="517"/>
      <c r="C144" s="517" t="str">
        <f>'03-03'!C144</f>
        <v>* BOSNA-SUNCE osiguranje  je promijenilo naziv u ADRIATIC osiguranje</v>
      </c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3" t="s">
        <v>198</v>
      </c>
      <c r="C147" s="1023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11722723.530000001</v>
      </c>
      <c r="L147" s="453">
        <f>SUM(L90)</f>
        <v>706491.37999999989</v>
      </c>
      <c r="M147" s="386" t="e">
        <f>SUM(M90+#REF!)</f>
        <v>#REF!</v>
      </c>
      <c r="N147" s="377">
        <f>SUM(N90)</f>
        <v>7916236.7300000004</v>
      </c>
      <c r="O147" s="453">
        <f>SUM(O90)</f>
        <v>940017.08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2" t="s">
        <v>136</v>
      </c>
      <c r="B2" s="1342"/>
      <c r="C2" s="1342"/>
      <c r="D2" s="1342"/>
      <c r="E2" s="1342"/>
      <c r="F2" s="1342"/>
      <c r="G2" s="1342"/>
      <c r="H2" s="1342"/>
    </row>
    <row r="3" spans="1:8" s="44" customFormat="1" ht="20.2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</row>
    <row r="4" spans="1:8" ht="16.5" customHeight="1" x14ac:dyDescent="0.25">
      <c r="A4" s="1243" t="s">
        <v>84</v>
      </c>
      <c r="B4" s="1343" t="s">
        <v>48</v>
      </c>
      <c r="C4" s="1259" t="s">
        <v>85</v>
      </c>
      <c r="D4" s="1260"/>
      <c r="E4" s="1260"/>
      <c r="F4" s="1261"/>
      <c r="G4" s="1261"/>
      <c r="H4" s="1262"/>
    </row>
    <row r="5" spans="1:8" ht="15.75" customHeight="1" x14ac:dyDescent="0.25">
      <c r="A5" s="1244"/>
      <c r="B5" s="1344"/>
      <c r="C5" s="1263"/>
      <c r="D5" s="1263"/>
      <c r="E5" s="1263"/>
      <c r="F5" s="1264"/>
      <c r="G5" s="1264"/>
      <c r="H5" s="1265"/>
    </row>
    <row r="6" spans="1:8" ht="15.75" customHeight="1" x14ac:dyDescent="0.25">
      <c r="A6" s="1244"/>
      <c r="B6" s="1344"/>
      <c r="C6" s="1336" t="s">
        <v>93</v>
      </c>
      <c r="D6" s="1337"/>
      <c r="E6" s="1338"/>
      <c r="F6" s="1339" t="s">
        <v>52</v>
      </c>
      <c r="G6" s="1340"/>
      <c r="H6" s="1341"/>
    </row>
    <row r="7" spans="1:8" s="45" customFormat="1" ht="35.25" customHeight="1" x14ac:dyDescent="0.25">
      <c r="A7" s="1244"/>
      <c r="B7" s="134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4" t="s">
        <v>88</v>
      </c>
      <c r="B22" s="1335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01" t="s">
        <v>260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 16384:16384" s="269" customFormat="1" ht="12.6" customHeight="1" x14ac:dyDescent="0.25">
      <c r="B5" s="1002" t="s">
        <v>344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 16384:16384" s="269" customFormat="1" ht="16.5" customHeight="1" x14ac:dyDescent="0.25">
      <c r="B6" s="1020" t="s">
        <v>261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 16384:16384" ht="17.25" customHeight="1" x14ac:dyDescent="0.25">
      <c r="B7" s="1005" t="s">
        <v>84</v>
      </c>
      <c r="C7" s="1008" t="s">
        <v>242</v>
      </c>
      <c r="D7" s="1091" t="s">
        <v>255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 16384:16384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94" t="s">
        <v>195</v>
      </c>
      <c r="I8" s="1095"/>
      <c r="J8" s="1054" t="s">
        <v>162</v>
      </c>
      <c r="K8" s="1055"/>
      <c r="L8" s="347"/>
      <c r="M8" s="1054" t="s">
        <v>239</v>
      </c>
      <c r="N8" s="1055"/>
      <c r="O8" s="1008" t="s">
        <v>345</v>
      </c>
    </row>
    <row r="9" spans="2:21 16384:16384" ht="16.149999999999999" customHeight="1" x14ac:dyDescent="0.25">
      <c r="B9" s="1007"/>
      <c r="C9" s="1010"/>
      <c r="D9" s="354" t="s">
        <v>346</v>
      </c>
      <c r="E9" s="354" t="s">
        <v>347</v>
      </c>
      <c r="F9" s="756" t="s">
        <v>346</v>
      </c>
      <c r="G9" s="756" t="s">
        <v>347</v>
      </c>
      <c r="H9" s="756" t="s">
        <v>346</v>
      </c>
      <c r="I9" s="756" t="s">
        <v>347</v>
      </c>
      <c r="J9" s="756" t="s">
        <v>346</v>
      </c>
      <c r="K9" s="756" t="s">
        <v>347</v>
      </c>
      <c r="L9" s="355"/>
      <c r="M9" s="756" t="s">
        <v>346</v>
      </c>
      <c r="N9" s="756" t="s">
        <v>347</v>
      </c>
      <c r="O9" s="1010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82">
        <v>1</v>
      </c>
      <c r="C11" s="1087" t="s">
        <v>322</v>
      </c>
      <c r="D11" s="693">
        <v>3823481.1100000003</v>
      </c>
      <c r="E11" s="674">
        <v>3390026.5835999949</v>
      </c>
      <c r="F11" s="1067">
        <v>3823481.1100000003</v>
      </c>
      <c r="G11" s="1068">
        <v>3390026.5835999949</v>
      </c>
      <c r="H11" s="790">
        <v>113856.16999999998</v>
      </c>
      <c r="I11" s="693">
        <v>168916.19999999998</v>
      </c>
      <c r="J11" s="1067">
        <v>113856.16999999998</v>
      </c>
      <c r="K11" s="1066">
        <v>168916.19999999998</v>
      </c>
      <c r="L11" s="348"/>
      <c r="M11" s="1063">
        <v>3937337.2800000003</v>
      </c>
      <c r="N11" s="1060">
        <v>3558942.7835999951</v>
      </c>
      <c r="O11" s="1061">
        <v>0.90389583886498914</v>
      </c>
      <c r="XFD11" s="368"/>
    </row>
    <row r="12" spans="2:21 16384:16384" ht="16.899999999999999" customHeight="1" x14ac:dyDescent="0.3">
      <c r="B12" s="1082"/>
      <c r="C12" s="1088"/>
      <c r="D12" s="335">
        <v>0</v>
      </c>
      <c r="E12" s="335">
        <v>0</v>
      </c>
      <c r="F12" s="1067"/>
      <c r="G12" s="1069"/>
      <c r="H12" s="335">
        <v>0</v>
      </c>
      <c r="I12" s="335">
        <v>0</v>
      </c>
      <c r="J12" s="1067"/>
      <c r="K12" s="1066"/>
      <c r="L12" s="348"/>
      <c r="M12" s="1063"/>
      <c r="N12" s="1060"/>
      <c r="O12" s="1062"/>
      <c r="XFD12" s="368"/>
    </row>
    <row r="13" spans="2:21 16384:16384" ht="16.899999999999999" customHeight="1" x14ac:dyDescent="0.3">
      <c r="B13" s="1082">
        <v>2</v>
      </c>
      <c r="C13" s="1085" t="s">
        <v>7</v>
      </c>
      <c r="D13" s="693">
        <v>544478.61999999988</v>
      </c>
      <c r="E13" s="693">
        <v>570237.52</v>
      </c>
      <c r="F13" s="1067">
        <v>544478.61999999988</v>
      </c>
      <c r="G13" s="1068">
        <v>570237.52</v>
      </c>
      <c r="H13" s="790">
        <v>55429.94999999999</v>
      </c>
      <c r="I13" s="790">
        <v>46763.119999999995</v>
      </c>
      <c r="J13" s="1067">
        <v>55429.94999999999</v>
      </c>
      <c r="K13" s="1066">
        <v>46763.119999999995</v>
      </c>
      <c r="L13" s="348"/>
      <c r="M13" s="1063">
        <v>599908.56999999983</v>
      </c>
      <c r="N13" s="1060">
        <v>617000.64</v>
      </c>
      <c r="O13" s="1061">
        <v>1.0284911249059172</v>
      </c>
      <c r="XFD13" s="368"/>
    </row>
    <row r="14" spans="2:21 16384:16384" ht="16.899999999999999" customHeight="1" x14ac:dyDescent="0.3">
      <c r="B14" s="1082"/>
      <c r="C14" s="1086"/>
      <c r="D14" s="335">
        <v>0</v>
      </c>
      <c r="E14" s="335">
        <v>0</v>
      </c>
      <c r="F14" s="1067"/>
      <c r="G14" s="1069"/>
      <c r="H14" s="335">
        <v>0</v>
      </c>
      <c r="I14" s="335">
        <v>0</v>
      </c>
      <c r="J14" s="1067"/>
      <c r="K14" s="1066"/>
      <c r="L14" s="348"/>
      <c r="M14" s="1063"/>
      <c r="N14" s="1060"/>
      <c r="O14" s="1062"/>
      <c r="XFD14" s="368"/>
    </row>
    <row r="15" spans="2:21 16384:16384" ht="16.899999999999999" customHeight="1" x14ac:dyDescent="0.3">
      <c r="B15" s="1082">
        <v>3</v>
      </c>
      <c r="C15" s="1083" t="s">
        <v>330</v>
      </c>
      <c r="D15" s="693">
        <v>3239711.1500000004</v>
      </c>
      <c r="E15" s="693">
        <v>3594866.7000000011</v>
      </c>
      <c r="F15" s="1067">
        <v>3239711.1500000004</v>
      </c>
      <c r="G15" s="1068">
        <v>3557397.2650000011</v>
      </c>
      <c r="H15" s="790">
        <v>119908.88999999998</v>
      </c>
      <c r="I15" s="790">
        <v>126293.64000000001</v>
      </c>
      <c r="J15" s="1067">
        <v>119908.88999999998</v>
      </c>
      <c r="K15" s="1066">
        <v>126293.64000000001</v>
      </c>
      <c r="L15" s="348"/>
      <c r="M15" s="1063">
        <v>3359620.0400000005</v>
      </c>
      <c r="N15" s="1060">
        <v>3683690.9050000012</v>
      </c>
      <c r="O15" s="1061">
        <v>1.0964605702852042</v>
      </c>
      <c r="XFD15" s="368"/>
    </row>
    <row r="16" spans="2:21 16384:16384" ht="16.899999999999999" customHeight="1" x14ac:dyDescent="0.3">
      <c r="B16" s="1082"/>
      <c r="C16" s="1084"/>
      <c r="D16" s="335">
        <v>0</v>
      </c>
      <c r="E16" s="335">
        <v>-37469.434999999969</v>
      </c>
      <c r="F16" s="1067"/>
      <c r="G16" s="1069"/>
      <c r="H16" s="335">
        <v>0</v>
      </c>
      <c r="I16" s="335">
        <v>0</v>
      </c>
      <c r="J16" s="1067"/>
      <c r="K16" s="1066"/>
      <c r="L16" s="348"/>
      <c r="M16" s="1063"/>
      <c r="N16" s="1060"/>
      <c r="O16" s="1062"/>
      <c r="XFD16" s="368"/>
    </row>
    <row r="17" spans="2:15 16384:16384" ht="16.899999999999999" customHeight="1" x14ac:dyDescent="0.3">
      <c r="B17" s="1082">
        <v>4</v>
      </c>
      <c r="C17" s="1085" t="s">
        <v>11</v>
      </c>
      <c r="D17" s="693">
        <v>0</v>
      </c>
      <c r="E17" s="693">
        <v>0</v>
      </c>
      <c r="F17" s="1067">
        <v>0</v>
      </c>
      <c r="G17" s="1068">
        <v>0</v>
      </c>
      <c r="H17" s="790">
        <v>0</v>
      </c>
      <c r="I17" s="790">
        <v>0</v>
      </c>
      <c r="J17" s="1067">
        <v>0</v>
      </c>
      <c r="K17" s="1066">
        <v>0</v>
      </c>
      <c r="L17" s="348"/>
      <c r="M17" s="1063">
        <v>0</v>
      </c>
      <c r="N17" s="1060">
        <v>0</v>
      </c>
      <c r="O17" s="1061" t="s">
        <v>348</v>
      </c>
      <c r="XFD17" s="368"/>
    </row>
    <row r="18" spans="2:15 16384:16384" ht="16.899999999999999" customHeight="1" x14ac:dyDescent="0.3">
      <c r="B18" s="1082"/>
      <c r="C18" s="1086"/>
      <c r="D18" s="335">
        <v>0</v>
      </c>
      <c r="E18" s="335">
        <v>0</v>
      </c>
      <c r="F18" s="1067"/>
      <c r="G18" s="1069"/>
      <c r="H18" s="335">
        <v>0</v>
      </c>
      <c r="I18" s="335">
        <v>0</v>
      </c>
      <c r="J18" s="1067"/>
      <c r="K18" s="1066"/>
      <c r="L18" s="348"/>
      <c r="M18" s="1063"/>
      <c r="N18" s="1060"/>
      <c r="O18" s="1062"/>
      <c r="XFD18" s="368"/>
    </row>
    <row r="19" spans="2:15 16384:16384" ht="16.899999999999999" customHeight="1" x14ac:dyDescent="0.3">
      <c r="B19" s="1082">
        <v>5</v>
      </c>
      <c r="C19" s="1085" t="s">
        <v>13</v>
      </c>
      <c r="D19" s="693">
        <v>0</v>
      </c>
      <c r="E19" s="693">
        <v>0</v>
      </c>
      <c r="F19" s="1067">
        <v>0</v>
      </c>
      <c r="G19" s="1068">
        <v>0</v>
      </c>
      <c r="H19" s="790">
        <v>0</v>
      </c>
      <c r="I19" s="790">
        <v>0</v>
      </c>
      <c r="J19" s="1067">
        <v>0</v>
      </c>
      <c r="K19" s="1066">
        <v>0</v>
      </c>
      <c r="L19" s="348"/>
      <c r="M19" s="1063">
        <v>0</v>
      </c>
      <c r="N19" s="1060">
        <v>0</v>
      </c>
      <c r="O19" s="1061" t="s">
        <v>348</v>
      </c>
      <c r="XFD19" s="368"/>
    </row>
    <row r="20" spans="2:15 16384:16384" ht="16.899999999999999" customHeight="1" x14ac:dyDescent="0.3">
      <c r="B20" s="1082"/>
      <c r="C20" s="1086"/>
      <c r="D20" s="335">
        <v>0</v>
      </c>
      <c r="E20" s="335">
        <v>0</v>
      </c>
      <c r="F20" s="1067"/>
      <c r="G20" s="1069"/>
      <c r="H20" s="335">
        <v>0</v>
      </c>
      <c r="I20" s="335">
        <v>0</v>
      </c>
      <c r="J20" s="1067"/>
      <c r="K20" s="1066"/>
      <c r="L20" s="348"/>
      <c r="M20" s="1063"/>
      <c r="N20" s="1060"/>
      <c r="O20" s="1062"/>
      <c r="XFD20" s="368"/>
    </row>
    <row r="21" spans="2:15 16384:16384" ht="16.899999999999999" customHeight="1" x14ac:dyDescent="0.3">
      <c r="B21" s="1082">
        <v>6</v>
      </c>
      <c r="C21" s="1085" t="s">
        <v>15</v>
      </c>
      <c r="D21" s="693">
        <v>0</v>
      </c>
      <c r="E21" s="693">
        <v>0</v>
      </c>
      <c r="F21" s="1067">
        <v>0</v>
      </c>
      <c r="G21" s="1068">
        <v>0</v>
      </c>
      <c r="H21" s="790">
        <v>0</v>
      </c>
      <c r="I21" s="790">
        <v>0</v>
      </c>
      <c r="J21" s="1067">
        <v>0</v>
      </c>
      <c r="K21" s="1066">
        <v>0</v>
      </c>
      <c r="L21" s="348"/>
      <c r="M21" s="1063">
        <v>0</v>
      </c>
      <c r="N21" s="1060">
        <v>0</v>
      </c>
      <c r="O21" s="1061" t="s">
        <v>348</v>
      </c>
      <c r="XFD21" s="368"/>
    </row>
    <row r="22" spans="2:15 16384:16384" ht="16.899999999999999" customHeight="1" x14ac:dyDescent="0.3">
      <c r="B22" s="1082"/>
      <c r="C22" s="1086"/>
      <c r="D22" s="335">
        <v>0</v>
      </c>
      <c r="E22" s="335">
        <v>0</v>
      </c>
      <c r="F22" s="1067"/>
      <c r="G22" s="1069"/>
      <c r="H22" s="335">
        <v>0</v>
      </c>
      <c r="I22" s="335">
        <v>0</v>
      </c>
      <c r="J22" s="1067"/>
      <c r="K22" s="1066"/>
      <c r="L22" s="348"/>
      <c r="M22" s="1063"/>
      <c r="N22" s="1060"/>
      <c r="O22" s="1062"/>
      <c r="XFD22" s="368"/>
    </row>
    <row r="23" spans="2:15 16384:16384" ht="16.899999999999999" customHeight="1" x14ac:dyDescent="0.3">
      <c r="B23" s="1082">
        <v>7</v>
      </c>
      <c r="C23" s="1085" t="s">
        <v>17</v>
      </c>
      <c r="D23" s="693">
        <v>786590.40999999992</v>
      </c>
      <c r="E23" s="693">
        <v>900036.36</v>
      </c>
      <c r="F23" s="1067">
        <v>786590.40999999992</v>
      </c>
      <c r="G23" s="1068">
        <v>900036.36</v>
      </c>
      <c r="H23" s="790">
        <v>303576.23</v>
      </c>
      <c r="I23" s="790">
        <v>231721.93</v>
      </c>
      <c r="J23" s="1067">
        <v>303576.23</v>
      </c>
      <c r="K23" s="1066">
        <v>231721.93</v>
      </c>
      <c r="L23" s="348"/>
      <c r="M23" s="1063">
        <v>1090166.6399999999</v>
      </c>
      <c r="N23" s="1060">
        <v>1131758.29</v>
      </c>
      <c r="O23" s="1061">
        <v>1.0381516444128214</v>
      </c>
      <c r="XFD23" s="368"/>
    </row>
    <row r="24" spans="2:15 16384:16384" ht="16.899999999999999" customHeight="1" x14ac:dyDescent="0.3">
      <c r="B24" s="1082"/>
      <c r="C24" s="1086"/>
      <c r="D24" s="335">
        <v>0</v>
      </c>
      <c r="E24" s="335">
        <v>0</v>
      </c>
      <c r="F24" s="1067"/>
      <c r="G24" s="1069"/>
      <c r="H24" s="335">
        <v>0</v>
      </c>
      <c r="I24" s="335">
        <v>0</v>
      </c>
      <c r="J24" s="1067"/>
      <c r="K24" s="1066"/>
      <c r="L24" s="348"/>
      <c r="M24" s="1063"/>
      <c r="N24" s="1060"/>
      <c r="O24" s="1062"/>
      <c r="XFD24" s="368"/>
    </row>
    <row r="25" spans="2:15 16384:16384" ht="16.899999999999999" customHeight="1" x14ac:dyDescent="0.3">
      <c r="B25" s="1082">
        <v>8</v>
      </c>
      <c r="C25" s="1083" t="s">
        <v>331</v>
      </c>
      <c r="D25" s="693">
        <v>3533766.74</v>
      </c>
      <c r="E25" s="693">
        <v>3105483.85</v>
      </c>
      <c r="F25" s="1067">
        <v>3516651.3000000003</v>
      </c>
      <c r="G25" s="1068">
        <v>3105483.85</v>
      </c>
      <c r="H25" s="790">
        <v>146543.06</v>
      </c>
      <c r="I25" s="790">
        <v>142828.79999999999</v>
      </c>
      <c r="J25" s="1067">
        <v>146543.06</v>
      </c>
      <c r="K25" s="1066">
        <v>142828.79999999999</v>
      </c>
      <c r="L25" s="348"/>
      <c r="M25" s="1063">
        <v>3663194.3600000003</v>
      </c>
      <c r="N25" s="1060">
        <v>3248312.65</v>
      </c>
      <c r="O25" s="1061">
        <v>0.88674318935127416</v>
      </c>
      <c r="XFD25" s="368"/>
    </row>
    <row r="26" spans="2:15 16384:16384" ht="16.899999999999999" customHeight="1" x14ac:dyDescent="0.3">
      <c r="B26" s="1082"/>
      <c r="C26" s="1084"/>
      <c r="D26" s="335">
        <v>-17115.439999999999</v>
      </c>
      <c r="E26" s="335">
        <v>0</v>
      </c>
      <c r="F26" s="1067"/>
      <c r="G26" s="1069"/>
      <c r="H26" s="335">
        <v>0</v>
      </c>
      <c r="I26" s="335">
        <v>0</v>
      </c>
      <c r="J26" s="1067"/>
      <c r="K26" s="1066"/>
      <c r="L26" s="348"/>
      <c r="M26" s="1063"/>
      <c r="N26" s="1060"/>
      <c r="O26" s="1062"/>
      <c r="XFD26" s="368"/>
    </row>
    <row r="27" spans="2:15 16384:16384" ht="16.899999999999999" customHeight="1" x14ac:dyDescent="0.3">
      <c r="B27" s="1082">
        <v>9</v>
      </c>
      <c r="C27" s="1083" t="s">
        <v>323</v>
      </c>
      <c r="D27" s="693">
        <v>1399248.69</v>
      </c>
      <c r="E27" s="693">
        <v>997362.28</v>
      </c>
      <c r="F27" s="1067">
        <v>1397106.69</v>
      </c>
      <c r="G27" s="1068">
        <v>997362.28</v>
      </c>
      <c r="H27" s="790">
        <v>1701721.92</v>
      </c>
      <c r="I27" s="790">
        <v>1398807.8499999999</v>
      </c>
      <c r="J27" s="1067">
        <v>1701721.92</v>
      </c>
      <c r="K27" s="1066">
        <v>1398807.8499999999</v>
      </c>
      <c r="L27" s="348"/>
      <c r="M27" s="1063">
        <v>3098828.61</v>
      </c>
      <c r="N27" s="1060">
        <v>2396170.13</v>
      </c>
      <c r="O27" s="1061">
        <v>0.77325029279370183</v>
      </c>
      <c r="XFD27" s="368"/>
    </row>
    <row r="28" spans="2:15 16384:16384" ht="16.899999999999999" customHeight="1" x14ac:dyDescent="0.3">
      <c r="B28" s="1082"/>
      <c r="C28" s="1084"/>
      <c r="D28" s="335">
        <v>-2142</v>
      </c>
      <c r="E28" s="335">
        <v>0</v>
      </c>
      <c r="F28" s="1067"/>
      <c r="G28" s="1069"/>
      <c r="H28" s="335">
        <v>0</v>
      </c>
      <c r="I28" s="335">
        <v>0</v>
      </c>
      <c r="J28" s="1067"/>
      <c r="K28" s="1066"/>
      <c r="L28" s="348"/>
      <c r="M28" s="1063"/>
      <c r="N28" s="1060"/>
      <c r="O28" s="1062"/>
      <c r="XFD28" s="368"/>
    </row>
    <row r="29" spans="2:15 16384:16384" ht="16.899999999999999" customHeight="1" x14ac:dyDescent="0.3">
      <c r="B29" s="1082">
        <v>10</v>
      </c>
      <c r="C29" s="1083" t="s">
        <v>332</v>
      </c>
      <c r="D29" s="693">
        <v>11429323.360000001</v>
      </c>
      <c r="E29" s="693">
        <v>13091837.650000015</v>
      </c>
      <c r="F29" s="1067">
        <v>11429323.360000001</v>
      </c>
      <c r="G29" s="1068">
        <v>13091837.650000015</v>
      </c>
      <c r="H29" s="790">
        <v>1349165.9499999997</v>
      </c>
      <c r="I29" s="790">
        <v>1808620.5300000003</v>
      </c>
      <c r="J29" s="1067">
        <v>1349165.9499999997</v>
      </c>
      <c r="K29" s="1066">
        <v>1808620.5300000003</v>
      </c>
      <c r="L29" s="348"/>
      <c r="M29" s="1063">
        <v>12778489.310000001</v>
      </c>
      <c r="N29" s="1060">
        <v>14900458.180000015</v>
      </c>
      <c r="O29" s="1061">
        <v>1.1660578820017038</v>
      </c>
    </row>
    <row r="30" spans="2:15 16384:16384" ht="16.899999999999999" customHeight="1" x14ac:dyDescent="0.3">
      <c r="B30" s="1082"/>
      <c r="C30" s="1084"/>
      <c r="D30" s="335">
        <v>0</v>
      </c>
      <c r="E30" s="335">
        <v>0</v>
      </c>
      <c r="F30" s="1067"/>
      <c r="G30" s="1069"/>
      <c r="H30" s="335">
        <v>0</v>
      </c>
      <c r="I30" s="335">
        <v>0</v>
      </c>
      <c r="J30" s="1067"/>
      <c r="K30" s="1066"/>
      <c r="L30" s="348"/>
      <c r="M30" s="1063"/>
      <c r="N30" s="1060"/>
      <c r="O30" s="1062"/>
    </row>
    <row r="31" spans="2:15 16384:16384" ht="16.899999999999999" customHeight="1" x14ac:dyDescent="0.3">
      <c r="B31" s="1082">
        <v>11</v>
      </c>
      <c r="C31" s="1083" t="s">
        <v>333</v>
      </c>
      <c r="D31" s="693">
        <v>0</v>
      </c>
      <c r="E31" s="693">
        <v>0</v>
      </c>
      <c r="F31" s="1067">
        <v>0</v>
      </c>
      <c r="G31" s="1068">
        <v>0</v>
      </c>
      <c r="H31" s="790">
        <v>0</v>
      </c>
      <c r="I31" s="790">
        <v>0</v>
      </c>
      <c r="J31" s="1067">
        <v>0</v>
      </c>
      <c r="K31" s="1066">
        <v>0</v>
      </c>
      <c r="L31" s="348"/>
      <c r="M31" s="1063">
        <v>0</v>
      </c>
      <c r="N31" s="1060">
        <v>0</v>
      </c>
      <c r="O31" s="1061" t="s">
        <v>348</v>
      </c>
    </row>
    <row r="32" spans="2:15 16384:16384" ht="16.899999999999999" customHeight="1" x14ac:dyDescent="0.3">
      <c r="B32" s="1082"/>
      <c r="C32" s="1084"/>
      <c r="D32" s="335">
        <v>0</v>
      </c>
      <c r="E32" s="335">
        <v>0</v>
      </c>
      <c r="F32" s="1067"/>
      <c r="G32" s="1069"/>
      <c r="H32" s="335">
        <v>0</v>
      </c>
      <c r="I32" s="335">
        <v>0</v>
      </c>
      <c r="J32" s="1067"/>
      <c r="K32" s="1066"/>
      <c r="L32" s="348"/>
      <c r="M32" s="1063"/>
      <c r="N32" s="1060"/>
      <c r="O32" s="1062"/>
    </row>
    <row r="33" spans="2:21" s="274" customFormat="1" ht="16.899999999999999" customHeight="1" x14ac:dyDescent="0.3">
      <c r="B33" s="1082">
        <v>12</v>
      </c>
      <c r="C33" s="1083" t="s">
        <v>334</v>
      </c>
      <c r="D33" s="693">
        <v>230</v>
      </c>
      <c r="E33" s="693">
        <v>175</v>
      </c>
      <c r="F33" s="1067">
        <v>230</v>
      </c>
      <c r="G33" s="1068">
        <v>175</v>
      </c>
      <c r="H33" s="790">
        <v>0</v>
      </c>
      <c r="I33" s="790">
        <v>0</v>
      </c>
      <c r="J33" s="1067">
        <v>0</v>
      </c>
      <c r="K33" s="1066">
        <v>0</v>
      </c>
      <c r="L33" s="348"/>
      <c r="M33" s="1063">
        <v>230</v>
      </c>
      <c r="N33" s="1060">
        <v>175</v>
      </c>
      <c r="O33" s="1061">
        <v>0.76086956521739135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82"/>
      <c r="C34" s="1084"/>
      <c r="D34" s="335">
        <v>0</v>
      </c>
      <c r="E34" s="335">
        <v>0</v>
      </c>
      <c r="F34" s="1067"/>
      <c r="G34" s="1069"/>
      <c r="H34" s="335">
        <v>0</v>
      </c>
      <c r="I34" s="335">
        <v>0</v>
      </c>
      <c r="J34" s="1067"/>
      <c r="K34" s="1066"/>
      <c r="L34" s="348"/>
      <c r="M34" s="1063"/>
      <c r="N34" s="1060"/>
      <c r="O34" s="1062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70">
        <v>13</v>
      </c>
      <c r="C35" s="1077" t="s">
        <v>335</v>
      </c>
      <c r="D35" s="693">
        <v>739541.3600000001</v>
      </c>
      <c r="E35" s="693">
        <v>937851.23</v>
      </c>
      <c r="F35" s="1067">
        <v>739541.3600000001</v>
      </c>
      <c r="G35" s="1068">
        <v>937851.23</v>
      </c>
      <c r="H35" s="790">
        <v>76494.239999999991</v>
      </c>
      <c r="I35" s="790">
        <v>37611.229999999996</v>
      </c>
      <c r="J35" s="1067">
        <v>76494.239999999991</v>
      </c>
      <c r="K35" s="1066">
        <v>37611.229999999996</v>
      </c>
      <c r="L35" s="348"/>
      <c r="M35" s="1063">
        <v>816035.60000000009</v>
      </c>
      <c r="N35" s="1060">
        <v>975462.46</v>
      </c>
      <c r="O35" s="1061">
        <v>1.1953675305342069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71"/>
      <c r="C36" s="1078"/>
      <c r="D36" s="335">
        <v>0</v>
      </c>
      <c r="E36" s="335">
        <v>0</v>
      </c>
      <c r="F36" s="1067"/>
      <c r="G36" s="1069"/>
      <c r="H36" s="335">
        <v>0</v>
      </c>
      <c r="I36" s="335">
        <v>0</v>
      </c>
      <c r="J36" s="1067"/>
      <c r="K36" s="1066"/>
      <c r="L36" s="348"/>
      <c r="M36" s="1063"/>
      <c r="N36" s="1060"/>
      <c r="O36" s="1062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70">
        <v>14</v>
      </c>
      <c r="C37" s="1077" t="s">
        <v>31</v>
      </c>
      <c r="D37" s="693">
        <v>893363.80999999994</v>
      </c>
      <c r="E37" s="693">
        <v>830360.86</v>
      </c>
      <c r="F37" s="1067">
        <v>457408.24999999994</v>
      </c>
      <c r="G37" s="1068">
        <v>830360.86</v>
      </c>
      <c r="H37" s="790">
        <v>0</v>
      </c>
      <c r="I37" s="790">
        <v>0</v>
      </c>
      <c r="J37" s="1067">
        <v>0</v>
      </c>
      <c r="K37" s="1066">
        <v>0</v>
      </c>
      <c r="L37" s="348"/>
      <c r="M37" s="1063">
        <v>457408.24999999994</v>
      </c>
      <c r="N37" s="1060">
        <v>830360.86</v>
      </c>
      <c r="O37" s="1064">
        <v>1.815360479396688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71"/>
      <c r="C38" s="1078"/>
      <c r="D38" s="335">
        <v>-435955.56</v>
      </c>
      <c r="E38" s="335">
        <v>0</v>
      </c>
      <c r="F38" s="1067"/>
      <c r="G38" s="1069"/>
      <c r="H38" s="335">
        <v>0</v>
      </c>
      <c r="I38" s="335">
        <v>0</v>
      </c>
      <c r="J38" s="1067"/>
      <c r="K38" s="1066"/>
      <c r="L38" s="348"/>
      <c r="M38" s="1063"/>
      <c r="N38" s="1060"/>
      <c r="O38" s="1065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70">
        <v>15</v>
      </c>
      <c r="C39" s="1077" t="s">
        <v>116</v>
      </c>
      <c r="D39" s="693">
        <v>82397.5</v>
      </c>
      <c r="E39" s="693">
        <v>101949.96</v>
      </c>
      <c r="F39" s="1067">
        <v>82397.5</v>
      </c>
      <c r="G39" s="1068">
        <v>101949.96</v>
      </c>
      <c r="H39" s="790">
        <v>0</v>
      </c>
      <c r="I39" s="790">
        <v>0</v>
      </c>
      <c r="J39" s="1067">
        <v>0</v>
      </c>
      <c r="K39" s="1066">
        <v>0</v>
      </c>
      <c r="L39" s="348"/>
      <c r="M39" s="1063">
        <v>82397.5</v>
      </c>
      <c r="N39" s="1060">
        <v>101949.96</v>
      </c>
      <c r="O39" s="1061">
        <v>1.2372943353863892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71"/>
      <c r="C40" s="1078"/>
      <c r="D40" s="335">
        <v>0</v>
      </c>
      <c r="E40" s="335">
        <v>0</v>
      </c>
      <c r="F40" s="1067"/>
      <c r="G40" s="1069"/>
      <c r="H40" s="335">
        <v>0</v>
      </c>
      <c r="I40" s="335">
        <v>0</v>
      </c>
      <c r="J40" s="1067"/>
      <c r="K40" s="1066"/>
      <c r="L40" s="348"/>
      <c r="M40" s="1063"/>
      <c r="N40" s="1060"/>
      <c r="O40" s="1062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70">
        <v>16</v>
      </c>
      <c r="C41" s="1077" t="s">
        <v>336</v>
      </c>
      <c r="D41" s="693">
        <v>296108.86</v>
      </c>
      <c r="E41" s="693">
        <v>202661.64</v>
      </c>
      <c r="F41" s="1067">
        <v>296108.86</v>
      </c>
      <c r="G41" s="1068">
        <v>202661.64</v>
      </c>
      <c r="H41" s="790">
        <v>9497.7000000000007</v>
      </c>
      <c r="I41" s="790">
        <v>9497.7000000000007</v>
      </c>
      <c r="J41" s="1067">
        <v>9497.7000000000007</v>
      </c>
      <c r="K41" s="1066">
        <v>9497.7000000000007</v>
      </c>
      <c r="L41" s="348"/>
      <c r="M41" s="1063">
        <v>305606.56</v>
      </c>
      <c r="N41" s="1060">
        <v>212159.34000000003</v>
      </c>
      <c r="O41" s="1061">
        <v>0.69422377582470751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71"/>
      <c r="C42" s="1078"/>
      <c r="D42" s="335">
        <v>0</v>
      </c>
      <c r="E42" s="335">
        <v>0</v>
      </c>
      <c r="F42" s="1067"/>
      <c r="G42" s="1069"/>
      <c r="H42" s="335">
        <v>0</v>
      </c>
      <c r="I42" s="335">
        <v>0</v>
      </c>
      <c r="J42" s="1067"/>
      <c r="K42" s="1066"/>
      <c r="L42" s="348"/>
      <c r="M42" s="1063"/>
      <c r="N42" s="1060"/>
      <c r="O42" s="1062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70">
        <v>17</v>
      </c>
      <c r="C43" s="1077" t="s">
        <v>241</v>
      </c>
      <c r="D43" s="693">
        <v>88</v>
      </c>
      <c r="E43" s="693">
        <v>68</v>
      </c>
      <c r="F43" s="1067">
        <v>88</v>
      </c>
      <c r="G43" s="1068">
        <v>68</v>
      </c>
      <c r="H43" s="790">
        <v>0</v>
      </c>
      <c r="I43" s="790">
        <v>0</v>
      </c>
      <c r="J43" s="1067">
        <v>0</v>
      </c>
      <c r="K43" s="1066">
        <v>0</v>
      </c>
      <c r="L43" s="348"/>
      <c r="M43" s="1063">
        <v>88</v>
      </c>
      <c r="N43" s="1060">
        <v>68</v>
      </c>
      <c r="O43" s="1061">
        <v>0.77272727272727271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71"/>
      <c r="C44" s="1078"/>
      <c r="D44" s="335">
        <v>0</v>
      </c>
      <c r="E44" s="335">
        <v>0</v>
      </c>
      <c r="F44" s="1067"/>
      <c r="G44" s="1069"/>
      <c r="H44" s="335">
        <v>0</v>
      </c>
      <c r="I44" s="335">
        <v>0</v>
      </c>
      <c r="J44" s="1067"/>
      <c r="K44" s="1066"/>
      <c r="L44" s="348"/>
      <c r="M44" s="1063"/>
      <c r="N44" s="1060"/>
      <c r="O44" s="1062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70">
        <v>18</v>
      </c>
      <c r="C45" s="1077" t="s">
        <v>39</v>
      </c>
      <c r="D45" s="693">
        <v>25669.210000000003</v>
      </c>
      <c r="E45" s="693">
        <v>110676.27</v>
      </c>
      <c r="F45" s="1067">
        <v>25669.210000000003</v>
      </c>
      <c r="G45" s="1068">
        <v>110676.27</v>
      </c>
      <c r="H45" s="790">
        <v>0</v>
      </c>
      <c r="I45" s="790">
        <v>0</v>
      </c>
      <c r="J45" s="1067">
        <v>0</v>
      </c>
      <c r="K45" s="1066">
        <v>0</v>
      </c>
      <c r="L45" s="348"/>
      <c r="M45" s="1063">
        <v>25669.210000000003</v>
      </c>
      <c r="N45" s="1060">
        <v>110676.27</v>
      </c>
      <c r="O45" s="1061">
        <v>4.3116352236784845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71"/>
      <c r="C46" s="1078"/>
      <c r="D46" s="335">
        <v>0</v>
      </c>
      <c r="E46" s="335">
        <v>0</v>
      </c>
      <c r="F46" s="1067"/>
      <c r="G46" s="1069"/>
      <c r="H46" s="335">
        <v>0</v>
      </c>
      <c r="I46" s="335">
        <v>0</v>
      </c>
      <c r="J46" s="1067"/>
      <c r="K46" s="1066"/>
      <c r="L46" s="348"/>
      <c r="M46" s="1063"/>
      <c r="N46" s="1060"/>
      <c r="O46" s="1062"/>
      <c r="P46" s="273"/>
      <c r="Q46" s="273"/>
      <c r="R46" s="273"/>
      <c r="S46" s="273"/>
      <c r="T46" s="273"/>
      <c r="U46" s="273"/>
    </row>
    <row r="47" spans="2:21" ht="18" customHeight="1" x14ac:dyDescent="0.25">
      <c r="B47" s="1079" t="s">
        <v>262</v>
      </c>
      <c r="C47" s="1079"/>
      <c r="D47" s="296">
        <v>26793998.82</v>
      </c>
      <c r="E47" s="542">
        <v>27833593.903600011</v>
      </c>
      <c r="F47" s="1080">
        <v>26338785.82</v>
      </c>
      <c r="G47" s="1081">
        <v>27796124.468600012</v>
      </c>
      <c r="H47" s="296">
        <v>3876194.1099999994</v>
      </c>
      <c r="I47" s="542">
        <v>3971061.0000000005</v>
      </c>
      <c r="J47" s="1080">
        <v>3876194.1099999994</v>
      </c>
      <c r="K47" s="1081">
        <v>3971061.0000000005</v>
      </c>
      <c r="L47" s="349"/>
      <c r="M47" s="1066">
        <v>30214979.930000003</v>
      </c>
      <c r="N47" s="1072">
        <v>31767185.468600012</v>
      </c>
      <c r="O47" s="1073">
        <v>1.051372052610859</v>
      </c>
    </row>
    <row r="48" spans="2:21" s="266" customFormat="1" ht="18" customHeight="1" x14ac:dyDescent="0.25">
      <c r="B48" s="1075" t="s">
        <v>244</v>
      </c>
      <c r="C48" s="1076"/>
      <c r="D48" s="664">
        <v>-455213</v>
      </c>
      <c r="E48" s="664">
        <v>-37469.434999999969</v>
      </c>
      <c r="F48" s="1080"/>
      <c r="G48" s="1081"/>
      <c r="H48" s="664">
        <v>0</v>
      </c>
      <c r="I48" s="664">
        <v>0</v>
      </c>
      <c r="J48" s="1080"/>
      <c r="K48" s="1081"/>
      <c r="L48" s="349"/>
      <c r="M48" s="1066"/>
      <c r="N48" s="1072"/>
      <c r="O48" s="1074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906" priority="31" stopIfTrue="1" operator="greaterThan">
      <formula>0</formula>
    </cfRule>
  </conditionalFormatting>
  <conditionalFormatting sqref="O47:O72 O13:O34">
    <cfRule type="cellIs" dxfId="905" priority="29" operator="lessThan">
      <formula>1</formula>
    </cfRule>
    <cfRule type="cellIs" dxfId="904" priority="30" operator="greaterThan">
      <formula>1</formula>
    </cfRule>
  </conditionalFormatting>
  <conditionalFormatting sqref="O11">
    <cfRule type="cellIs" dxfId="903" priority="28" stopIfTrue="1" operator="greaterThan">
      <formula>0</formula>
    </cfRule>
  </conditionalFormatting>
  <conditionalFormatting sqref="O11:O12">
    <cfRule type="cellIs" dxfId="902" priority="26" operator="lessThan">
      <formula>1</formula>
    </cfRule>
    <cfRule type="cellIs" dxfId="901" priority="27" operator="greaterThan">
      <formula>1</formula>
    </cfRule>
  </conditionalFormatting>
  <conditionalFormatting sqref="O47:O72 O11:O34">
    <cfRule type="cellIs" dxfId="900" priority="25" operator="lessThan">
      <formula>1</formula>
    </cfRule>
  </conditionalFormatting>
  <conditionalFormatting sqref="O35">
    <cfRule type="cellIs" dxfId="899" priority="24" stopIfTrue="1" operator="greaterThan">
      <formula>0</formula>
    </cfRule>
  </conditionalFormatting>
  <conditionalFormatting sqref="O35:O36">
    <cfRule type="cellIs" dxfId="898" priority="22" operator="lessThan">
      <formula>1</formula>
    </cfRule>
    <cfRule type="cellIs" dxfId="897" priority="23" operator="greaterThan">
      <formula>1</formula>
    </cfRule>
  </conditionalFormatting>
  <conditionalFormatting sqref="O35:O36">
    <cfRule type="cellIs" dxfId="896" priority="21" operator="lessThan">
      <formula>1</formula>
    </cfRule>
  </conditionalFormatting>
  <conditionalFormatting sqref="O37">
    <cfRule type="cellIs" dxfId="895" priority="20" stopIfTrue="1" operator="greaterThan">
      <formula>0</formula>
    </cfRule>
  </conditionalFormatting>
  <conditionalFormatting sqref="O37:O38">
    <cfRule type="cellIs" dxfId="894" priority="18" operator="lessThan">
      <formula>1</formula>
    </cfRule>
    <cfRule type="cellIs" dxfId="893" priority="19" operator="greaterThan">
      <formula>1</formula>
    </cfRule>
  </conditionalFormatting>
  <conditionalFormatting sqref="O37:O38">
    <cfRule type="cellIs" dxfId="892" priority="17" operator="lessThan">
      <formula>1</formula>
    </cfRule>
  </conditionalFormatting>
  <conditionalFormatting sqref="O45:O46">
    <cfRule type="cellIs" dxfId="891" priority="1" operator="lessThan">
      <formula>1</formula>
    </cfRule>
  </conditionalFormatting>
  <conditionalFormatting sqref="O39">
    <cfRule type="cellIs" dxfId="890" priority="16" stopIfTrue="1" operator="greaterThan">
      <formula>0</formula>
    </cfRule>
  </conditionalFormatting>
  <conditionalFormatting sqref="O39:O40">
    <cfRule type="cellIs" dxfId="889" priority="14" operator="lessThan">
      <formula>1</formula>
    </cfRule>
    <cfRule type="cellIs" dxfId="888" priority="15" operator="greaterThan">
      <formula>1</formula>
    </cfRule>
  </conditionalFormatting>
  <conditionalFormatting sqref="O39:O40">
    <cfRule type="cellIs" dxfId="887" priority="13" operator="lessThan">
      <formula>1</formula>
    </cfRule>
  </conditionalFormatting>
  <conditionalFormatting sqref="O41">
    <cfRule type="cellIs" dxfId="886" priority="12" stopIfTrue="1" operator="greaterThan">
      <formula>0</formula>
    </cfRule>
  </conditionalFormatting>
  <conditionalFormatting sqref="O41:O42">
    <cfRule type="cellIs" dxfId="885" priority="10" operator="lessThan">
      <formula>1</formula>
    </cfRule>
    <cfRule type="cellIs" dxfId="884" priority="11" operator="greaterThan">
      <formula>1</formula>
    </cfRule>
  </conditionalFormatting>
  <conditionalFormatting sqref="O41:O42">
    <cfRule type="cellIs" dxfId="883" priority="9" operator="lessThan">
      <formula>1</formula>
    </cfRule>
  </conditionalFormatting>
  <conditionalFormatting sqref="O43">
    <cfRule type="cellIs" dxfId="882" priority="8" stopIfTrue="1" operator="greaterThan">
      <formula>0</formula>
    </cfRule>
  </conditionalFormatting>
  <conditionalFormatting sqref="O43:O44">
    <cfRule type="cellIs" dxfId="881" priority="6" operator="lessThan">
      <formula>1</formula>
    </cfRule>
    <cfRule type="cellIs" dxfId="880" priority="7" operator="greaterThan">
      <formula>1</formula>
    </cfRule>
  </conditionalFormatting>
  <conditionalFormatting sqref="O43:O44">
    <cfRule type="cellIs" dxfId="879" priority="5" operator="lessThan">
      <formula>1</formula>
    </cfRule>
  </conditionalFormatting>
  <conditionalFormatting sqref="O45">
    <cfRule type="cellIs" dxfId="878" priority="4" stopIfTrue="1" operator="greaterThan">
      <formula>0</formula>
    </cfRule>
  </conditionalFormatting>
  <conditionalFormatting sqref="O45:O46">
    <cfRule type="cellIs" dxfId="877" priority="2" operator="lessThan">
      <formula>1</formula>
    </cfRule>
    <cfRule type="cellIs" dxfId="8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2" t="s">
        <v>141</v>
      </c>
      <c r="B2" s="1342"/>
      <c r="C2" s="1342"/>
      <c r="D2" s="1342"/>
      <c r="E2" s="1342"/>
      <c r="F2" s="1342"/>
      <c r="G2" s="1342"/>
      <c r="H2" s="1342"/>
    </row>
    <row r="3" spans="1:8" s="44" customFormat="1" ht="20.25" customHeight="1" x14ac:dyDescent="0.25">
      <c r="A3" s="1249" t="s">
        <v>151</v>
      </c>
      <c r="B3" s="1249"/>
      <c r="C3" s="1249"/>
      <c r="D3" s="1249"/>
      <c r="E3" s="1249"/>
      <c r="F3" s="1249"/>
      <c r="G3" s="1249"/>
      <c r="H3" s="1249"/>
    </row>
    <row r="4" spans="1:8" ht="16.5" customHeight="1" x14ac:dyDescent="0.25">
      <c r="A4" s="1243" t="s">
        <v>84</v>
      </c>
      <c r="B4" s="1343" t="s">
        <v>48</v>
      </c>
      <c r="C4" s="1259" t="s">
        <v>86</v>
      </c>
      <c r="D4" s="1260"/>
      <c r="E4" s="1260"/>
      <c r="F4" s="1261"/>
      <c r="G4" s="1261"/>
      <c r="H4" s="1262"/>
    </row>
    <row r="5" spans="1:8" ht="15.75" customHeight="1" x14ac:dyDescent="0.25">
      <c r="A5" s="1244"/>
      <c r="B5" s="1344"/>
      <c r="C5" s="1263"/>
      <c r="D5" s="1263"/>
      <c r="E5" s="1263"/>
      <c r="F5" s="1264"/>
      <c r="G5" s="1264"/>
      <c r="H5" s="1265"/>
    </row>
    <row r="6" spans="1:8" ht="15.75" customHeight="1" x14ac:dyDescent="0.25">
      <c r="A6" s="1244"/>
      <c r="B6" s="1344"/>
      <c r="C6" s="1345" t="s">
        <v>93</v>
      </c>
      <c r="D6" s="1346"/>
      <c r="E6" s="1347"/>
      <c r="F6" s="1339" t="s">
        <v>52</v>
      </c>
      <c r="G6" s="1340"/>
      <c r="H6" s="1341"/>
    </row>
    <row r="7" spans="1:8" s="45" customFormat="1" ht="35.25" customHeight="1" x14ac:dyDescent="0.25">
      <c r="A7" s="1244"/>
      <c r="B7" s="1344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4" t="s">
        <v>88</v>
      </c>
      <c r="B22" s="1335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0"/>
      <c r="B1" s="1351"/>
      <c r="C1" s="1351"/>
      <c r="D1" s="1351"/>
    </row>
    <row r="2" spans="1:10" s="46" customFormat="1" ht="23.25" customHeight="1" x14ac:dyDescent="0.25">
      <c r="A2" s="1352" t="s">
        <v>145</v>
      </c>
      <c r="B2" s="1353"/>
      <c r="C2" s="1353"/>
      <c r="D2" s="1353"/>
    </row>
    <row r="3" spans="1:10" s="46" customFormat="1" ht="18" customHeight="1" x14ac:dyDescent="0.25">
      <c r="A3" s="1272" t="s">
        <v>151</v>
      </c>
      <c r="B3" s="1273"/>
      <c r="C3" s="1273"/>
      <c r="D3" s="127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4" t="s">
        <v>74</v>
      </c>
      <c r="B5" s="1276" t="s">
        <v>48</v>
      </c>
      <c r="C5" s="1276" t="s">
        <v>2</v>
      </c>
      <c r="D5" s="1278" t="s">
        <v>89</v>
      </c>
    </row>
    <row r="6" spans="1:10" s="50" customFormat="1" ht="31.5" customHeight="1" x14ac:dyDescent="0.2">
      <c r="A6" s="1275"/>
      <c r="B6" s="1277"/>
      <c r="C6" s="1277"/>
      <c r="D6" s="127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8" t="s">
        <v>91</v>
      </c>
      <c r="B15" s="1349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50"/>
      <c r="B1" s="1351"/>
      <c r="C1" s="1351"/>
      <c r="D1" s="1351"/>
    </row>
    <row r="2" spans="1:10" s="46" customFormat="1" ht="23.25" customHeight="1" x14ac:dyDescent="0.25">
      <c r="A2" s="1309" t="s">
        <v>144</v>
      </c>
      <c r="B2" s="1273"/>
      <c r="C2" s="1273"/>
      <c r="D2" s="1273"/>
    </row>
    <row r="3" spans="1:10" s="46" customFormat="1" ht="18" customHeight="1" x14ac:dyDescent="0.25">
      <c r="A3" s="1272" t="s">
        <v>151</v>
      </c>
      <c r="B3" s="1273"/>
      <c r="C3" s="1273"/>
      <c r="D3" s="1273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4" t="s">
        <v>74</v>
      </c>
      <c r="B5" s="1276" t="s">
        <v>48</v>
      </c>
      <c r="C5" s="1276" t="s">
        <v>2</v>
      </c>
      <c r="D5" s="1278" t="s">
        <v>89</v>
      </c>
    </row>
    <row r="6" spans="1:10" s="50" customFormat="1" ht="31.5" customHeight="1" x14ac:dyDescent="0.2">
      <c r="A6" s="1275"/>
      <c r="B6" s="1277"/>
      <c r="C6" s="1277"/>
      <c r="D6" s="1279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8" t="s">
        <v>91</v>
      </c>
      <c r="B15" s="1349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299"/>
      <c r="B2" s="1300"/>
      <c r="C2" s="1300"/>
      <c r="D2" s="1300"/>
      <c r="E2" s="1300"/>
      <c r="F2" s="1300"/>
      <c r="G2" s="1354"/>
      <c r="H2" s="1354"/>
    </row>
    <row r="3" spans="1:10" s="2" customFormat="1" ht="15.75" customHeight="1" x14ac:dyDescent="0.3">
      <c r="A3" s="1355" t="s">
        <v>136</v>
      </c>
      <c r="B3" s="1355"/>
      <c r="C3" s="1355"/>
      <c r="D3" s="1355"/>
      <c r="E3" s="1356"/>
      <c r="F3" s="1356"/>
      <c r="G3" s="1356"/>
      <c r="H3" s="1356"/>
    </row>
    <row r="4" spans="1:10" s="2" customFormat="1" ht="15" customHeight="1" x14ac:dyDescent="0.3">
      <c r="A4" s="1362" t="s">
        <v>151</v>
      </c>
      <c r="B4" s="1363"/>
      <c r="C4" s="1363"/>
      <c r="D4" s="1363"/>
      <c r="E4" s="1363"/>
      <c r="F4" s="1363"/>
      <c r="G4" s="1363"/>
      <c r="H4" s="1363"/>
    </row>
    <row r="5" spans="1:10" s="5" customFormat="1" ht="15" customHeight="1" x14ac:dyDescent="0.25">
      <c r="A5" s="1283" t="s">
        <v>106</v>
      </c>
      <c r="B5" s="1145" t="s">
        <v>1</v>
      </c>
      <c r="C5" s="1285" t="s">
        <v>93</v>
      </c>
      <c r="D5" s="1285"/>
      <c r="E5" s="1364" t="s">
        <v>52</v>
      </c>
      <c r="F5" s="1364"/>
      <c r="G5" s="1285" t="s">
        <v>97</v>
      </c>
      <c r="H5" s="1359"/>
    </row>
    <row r="6" spans="1:10" s="6" customFormat="1" ht="15" customHeight="1" x14ac:dyDescent="0.25">
      <c r="A6" s="1284"/>
      <c r="B6" s="1146"/>
      <c r="C6" s="1360"/>
      <c r="D6" s="1360"/>
      <c r="E6" s="1365"/>
      <c r="F6" s="1365"/>
      <c r="G6" s="1360"/>
      <c r="H6" s="1361"/>
      <c r="I6" s="5"/>
    </row>
    <row r="7" spans="1:10" s="6" customFormat="1" ht="15" customHeight="1" x14ac:dyDescent="0.25">
      <c r="A7" s="1284"/>
      <c r="B7" s="1146"/>
      <c r="C7" s="1368" t="s">
        <v>137</v>
      </c>
      <c r="D7" s="1366" t="s">
        <v>138</v>
      </c>
      <c r="E7" s="1368" t="s">
        <v>137</v>
      </c>
      <c r="F7" s="1366" t="s">
        <v>138</v>
      </c>
      <c r="G7" s="1357" t="s">
        <v>137</v>
      </c>
      <c r="H7" s="1367" t="s">
        <v>138</v>
      </c>
      <c r="I7" s="5"/>
    </row>
    <row r="8" spans="1:10" s="6" customFormat="1" ht="28.5" customHeight="1" x14ac:dyDescent="0.25">
      <c r="A8" s="1284"/>
      <c r="B8" s="1146"/>
      <c r="C8" s="1369"/>
      <c r="D8" s="1366"/>
      <c r="E8" s="1369"/>
      <c r="F8" s="1366"/>
      <c r="G8" s="1358"/>
      <c r="H8" s="136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90" t="s">
        <v>40</v>
      </c>
      <c r="B28" s="1291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94"/>
      <c r="D31" s="1294"/>
      <c r="E31" s="1294"/>
      <c r="F31" s="1294"/>
      <c r="G31" s="1294"/>
      <c r="H31" s="1294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299"/>
      <c r="B2" s="1300"/>
      <c r="C2" s="1300"/>
      <c r="D2" s="1300"/>
      <c r="E2" s="1300"/>
      <c r="F2" s="1300"/>
      <c r="G2" s="1354"/>
      <c r="H2" s="1354"/>
    </row>
    <row r="3" spans="1:10" s="2" customFormat="1" ht="15" customHeight="1" x14ac:dyDescent="0.3">
      <c r="A3" s="1372" t="s">
        <v>141</v>
      </c>
      <c r="B3" s="1372"/>
      <c r="C3" s="1372"/>
      <c r="D3" s="1372"/>
      <c r="E3" s="1373"/>
      <c r="F3" s="1373"/>
      <c r="G3" s="1373"/>
      <c r="H3" s="1373"/>
    </row>
    <row r="4" spans="1:10" s="2" customFormat="1" ht="18.75" customHeight="1" x14ac:dyDescent="0.3">
      <c r="A4" s="1362" t="s">
        <v>151</v>
      </c>
      <c r="B4" s="1363"/>
      <c r="C4" s="1363"/>
      <c r="D4" s="1363"/>
      <c r="E4" s="1363"/>
      <c r="F4" s="1363"/>
      <c r="G4" s="1363"/>
      <c r="H4" s="1363"/>
    </row>
    <row r="5" spans="1:10" s="5" customFormat="1" ht="15" customHeight="1" x14ac:dyDescent="0.25">
      <c r="A5" s="1283" t="s">
        <v>106</v>
      </c>
      <c r="B5" s="1145" t="s">
        <v>1</v>
      </c>
      <c r="C5" s="1285" t="s">
        <v>93</v>
      </c>
      <c r="D5" s="1285"/>
      <c r="E5" s="1364" t="s">
        <v>52</v>
      </c>
      <c r="F5" s="1364"/>
      <c r="G5" s="1374" t="s">
        <v>97</v>
      </c>
      <c r="H5" s="1375"/>
    </row>
    <row r="6" spans="1:10" s="6" customFormat="1" ht="15" customHeight="1" x14ac:dyDescent="0.25">
      <c r="A6" s="1284"/>
      <c r="B6" s="1146"/>
      <c r="C6" s="1360"/>
      <c r="D6" s="1360"/>
      <c r="E6" s="1365"/>
      <c r="F6" s="1365"/>
      <c r="G6" s="1376"/>
      <c r="H6" s="1377"/>
      <c r="I6" s="5"/>
    </row>
    <row r="7" spans="1:10" s="6" customFormat="1" ht="15" customHeight="1" x14ac:dyDescent="0.25">
      <c r="A7" s="1284"/>
      <c r="B7" s="1146"/>
      <c r="C7" s="1370" t="s">
        <v>137</v>
      </c>
      <c r="D7" s="1146" t="s">
        <v>138</v>
      </c>
      <c r="E7" s="1370" t="s">
        <v>137</v>
      </c>
      <c r="F7" s="1146" t="s">
        <v>138</v>
      </c>
      <c r="G7" s="1357" t="s">
        <v>137</v>
      </c>
      <c r="H7" s="1367" t="s">
        <v>138</v>
      </c>
      <c r="I7" s="5"/>
    </row>
    <row r="8" spans="1:10" s="6" customFormat="1" ht="30" customHeight="1" x14ac:dyDescent="0.25">
      <c r="A8" s="1284"/>
      <c r="B8" s="1146"/>
      <c r="C8" s="1371"/>
      <c r="D8" s="1146"/>
      <c r="E8" s="1371"/>
      <c r="F8" s="1146"/>
      <c r="G8" s="1358"/>
      <c r="H8" s="1367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90" t="s">
        <v>45</v>
      </c>
      <c r="B14" s="1291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94"/>
      <c r="D16" s="1294"/>
      <c r="E16" s="1294"/>
      <c r="F16" s="1294"/>
      <c r="G16" s="1294"/>
      <c r="H16" s="1294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1"/>
      <c r="B2" s="1312"/>
    </row>
    <row r="3" spans="1:6" s="2" customFormat="1" ht="17.25" customHeight="1" x14ac:dyDescent="0.3">
      <c r="A3" s="1380" t="s">
        <v>145</v>
      </c>
      <c r="B3" s="1380"/>
      <c r="C3" s="1380"/>
      <c r="D3" s="1380"/>
    </row>
    <row r="4" spans="1:6" s="2" customFormat="1" ht="16.5" customHeight="1" x14ac:dyDescent="0.3">
      <c r="A4" s="1378" t="s">
        <v>151</v>
      </c>
      <c r="B4" s="1379"/>
      <c r="C4" s="1379"/>
      <c r="D4" s="1379"/>
    </row>
    <row r="5" spans="1:6" s="5" customFormat="1" ht="15" customHeight="1" x14ac:dyDescent="0.25">
      <c r="A5" s="1143" t="s">
        <v>106</v>
      </c>
      <c r="B5" s="1145" t="s">
        <v>1</v>
      </c>
      <c r="C5" s="1305" t="s">
        <v>96</v>
      </c>
      <c r="D5" s="1306"/>
    </row>
    <row r="6" spans="1:6" s="6" customFormat="1" ht="15" customHeight="1" x14ac:dyDescent="0.25">
      <c r="A6" s="1144"/>
      <c r="B6" s="1146"/>
      <c r="C6" s="1307"/>
      <c r="D6" s="1308"/>
      <c r="E6" s="5"/>
    </row>
    <row r="7" spans="1:6" s="6" customFormat="1" ht="15" customHeight="1" x14ac:dyDescent="0.25">
      <c r="A7" s="1144"/>
      <c r="B7" s="1146"/>
      <c r="C7" s="1307"/>
      <c r="D7" s="1308"/>
      <c r="E7" s="5"/>
    </row>
    <row r="8" spans="1:6" s="6" customFormat="1" ht="23.25" customHeight="1" x14ac:dyDescent="0.25">
      <c r="A8" s="1144"/>
      <c r="B8" s="1146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90" t="s">
        <v>40</v>
      </c>
      <c r="B28" s="1291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1"/>
      <c r="B2" s="1312"/>
    </row>
    <row r="3" spans="1:8" s="2" customFormat="1" ht="19.5" customHeight="1" x14ac:dyDescent="0.3">
      <c r="A3" s="1381" t="s">
        <v>144</v>
      </c>
      <c r="B3" s="1381"/>
      <c r="C3" s="1381"/>
      <c r="D3" s="1381"/>
    </row>
    <row r="4" spans="1:8" s="2" customFormat="1" ht="14.25" customHeight="1" x14ac:dyDescent="0.3">
      <c r="A4" s="1382" t="s">
        <v>151</v>
      </c>
      <c r="B4" s="1379"/>
      <c r="C4" s="1379"/>
      <c r="D4" s="1379"/>
    </row>
    <row r="5" spans="1:8" s="5" customFormat="1" ht="15" customHeight="1" x14ac:dyDescent="0.25">
      <c r="A5" s="1143" t="s">
        <v>0</v>
      </c>
      <c r="B5" s="1145" t="s">
        <v>1</v>
      </c>
      <c r="C5" s="1305" t="s">
        <v>124</v>
      </c>
      <c r="D5" s="1306"/>
    </row>
    <row r="6" spans="1:8" s="6" customFormat="1" ht="15" customHeight="1" x14ac:dyDescent="0.25">
      <c r="A6" s="1144"/>
      <c r="B6" s="1146"/>
      <c r="C6" s="1307"/>
      <c r="D6" s="1308"/>
      <c r="E6" s="5"/>
    </row>
    <row r="7" spans="1:8" s="6" customFormat="1" ht="15" customHeight="1" x14ac:dyDescent="0.25">
      <c r="A7" s="1144"/>
      <c r="B7" s="1146"/>
      <c r="C7" s="1307"/>
      <c r="D7" s="1308"/>
      <c r="E7" s="5"/>
    </row>
    <row r="8" spans="1:8" s="6" customFormat="1" ht="23.25" customHeight="1" x14ac:dyDescent="0.25">
      <c r="A8" s="1144"/>
      <c r="B8" s="1146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90" t="s">
        <v>45</v>
      </c>
      <c r="B14" s="1291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3" t="s">
        <v>154</v>
      </c>
      <c r="B4" s="1383"/>
      <c r="C4" s="1383"/>
      <c r="D4" s="1383"/>
      <c r="E4" s="1383"/>
      <c r="F4" s="1383"/>
      <c r="G4" s="1383"/>
      <c r="H4" s="1383"/>
      <c r="I4" s="1383"/>
      <c r="J4" s="1383"/>
      <c r="K4" s="259"/>
      <c r="L4" s="259"/>
    </row>
    <row r="5" spans="1:23" s="165" customFormat="1" ht="19.5" customHeight="1" x14ac:dyDescent="0.3">
      <c r="A5" s="1383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4" t="s">
        <v>106</v>
      </c>
      <c r="B7" s="1386" t="s">
        <v>107</v>
      </c>
      <c r="C7" s="1388" t="s">
        <v>118</v>
      </c>
      <c r="D7" s="1389"/>
      <c r="E7" s="1389"/>
      <c r="F7" s="1389"/>
      <c r="G7" s="1389"/>
      <c r="H7" s="1389"/>
      <c r="I7" s="1389"/>
      <c r="J7" s="1390"/>
      <c r="K7" s="443"/>
      <c r="L7" s="443"/>
    </row>
    <row r="8" spans="1:23" s="174" customFormat="1" ht="16.5" customHeight="1" x14ac:dyDescent="0.25">
      <c r="A8" s="1385"/>
      <c r="B8" s="1387"/>
      <c r="C8" s="1387" t="s">
        <v>93</v>
      </c>
      <c r="D8" s="1391"/>
      <c r="E8" s="1391"/>
      <c r="F8" s="1391"/>
      <c r="G8" s="1392" t="s">
        <v>52</v>
      </c>
      <c r="H8" s="1392"/>
      <c r="I8" s="1393"/>
      <c r="J8" s="1394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85"/>
      <c r="B9" s="1387"/>
      <c r="C9" s="1391"/>
      <c r="D9" s="1391"/>
      <c r="E9" s="1391"/>
      <c r="F9" s="1391"/>
      <c r="G9" s="1392"/>
      <c r="H9" s="1392"/>
      <c r="I9" s="1393"/>
      <c r="J9" s="1394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85"/>
      <c r="B10" s="138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16" t="s">
        <v>40</v>
      </c>
      <c r="B25" s="1118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19"/>
      <c r="F28" s="1120"/>
      <c r="G28" s="185"/>
      <c r="H28" s="184"/>
      <c r="I28" s="1121"/>
      <c r="J28" s="1121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22"/>
      <c r="F29" s="1123"/>
      <c r="G29" s="187"/>
      <c r="H29" s="164"/>
      <c r="I29" s="1122"/>
      <c r="J29" s="1123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3" t="s">
        <v>155</v>
      </c>
      <c r="B4" s="1383"/>
      <c r="C4" s="1383"/>
      <c r="D4" s="1383"/>
    </row>
    <row r="5" spans="1:15" s="165" customFormat="1" ht="19.5" customHeight="1" x14ac:dyDescent="0.3">
      <c r="A5" s="1383" t="s">
        <v>156</v>
      </c>
      <c r="B5" s="1114"/>
      <c r="C5" s="1114"/>
      <c r="D5" s="111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4" t="s">
        <v>106</v>
      </c>
      <c r="B7" s="1386" t="s">
        <v>107</v>
      </c>
      <c r="C7" s="1388" t="s">
        <v>126</v>
      </c>
      <c r="D7" s="1390"/>
    </row>
    <row r="8" spans="1:15" s="174" customFormat="1" ht="16.5" customHeight="1" x14ac:dyDescent="0.25">
      <c r="A8" s="1385"/>
      <c r="B8" s="1387"/>
      <c r="C8" s="1387" t="s">
        <v>93</v>
      </c>
      <c r="D8" s="1395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5"/>
      <c r="B9" s="1387"/>
      <c r="C9" s="1391"/>
      <c r="D9" s="1395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5"/>
      <c r="B10" s="138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16" t="s">
        <v>45</v>
      </c>
      <c r="B25" s="1118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396" t="s">
        <v>154</v>
      </c>
      <c r="B4" s="1396"/>
      <c r="C4" s="1396"/>
      <c r="D4" s="1396"/>
      <c r="E4" s="1396"/>
      <c r="F4" s="1396"/>
      <c r="G4" s="1396"/>
      <c r="H4" s="1396"/>
      <c r="I4" s="1396"/>
      <c r="J4" s="1396"/>
      <c r="K4" s="259"/>
      <c r="L4" s="259"/>
      <c r="M4" s="259"/>
    </row>
    <row r="5" spans="1:24" s="165" customFormat="1" ht="19.5" customHeight="1" x14ac:dyDescent="0.3">
      <c r="A5" s="1383" t="s">
        <v>153</v>
      </c>
      <c r="B5" s="1114"/>
      <c r="C5" s="1114"/>
      <c r="D5" s="1114"/>
      <c r="E5" s="1114"/>
      <c r="F5" s="1114"/>
      <c r="G5" s="1114"/>
      <c r="H5" s="1114"/>
      <c r="I5" s="1114"/>
      <c r="J5" s="1114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4" t="s">
        <v>106</v>
      </c>
      <c r="B7" s="1386" t="s">
        <v>107</v>
      </c>
      <c r="C7" s="1388" t="s">
        <v>118</v>
      </c>
      <c r="D7" s="1389"/>
      <c r="E7" s="1389"/>
      <c r="F7" s="1389"/>
      <c r="G7" s="1389"/>
      <c r="H7" s="1389"/>
      <c r="I7" s="1389"/>
      <c r="J7" s="1390"/>
      <c r="K7" s="443"/>
      <c r="L7" s="443"/>
      <c r="M7" s="443"/>
    </row>
    <row r="8" spans="1:24" s="174" customFormat="1" ht="16.5" customHeight="1" x14ac:dyDescent="0.25">
      <c r="A8" s="1385"/>
      <c r="B8" s="1387"/>
      <c r="C8" s="1387" t="s">
        <v>93</v>
      </c>
      <c r="D8" s="1391"/>
      <c r="E8" s="1391"/>
      <c r="F8" s="1391"/>
      <c r="G8" s="1392" t="s">
        <v>52</v>
      </c>
      <c r="H8" s="1392"/>
      <c r="I8" s="1393"/>
      <c r="J8" s="1394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85"/>
      <c r="B9" s="1387"/>
      <c r="C9" s="1391"/>
      <c r="D9" s="1391"/>
      <c r="E9" s="1391"/>
      <c r="F9" s="1391"/>
      <c r="G9" s="1392"/>
      <c r="H9" s="1392"/>
      <c r="I9" s="1393"/>
      <c r="J9" s="1394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85"/>
      <c r="B10" s="1387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16" t="s">
        <v>40</v>
      </c>
      <c r="B30" s="1118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19"/>
      <c r="F33" s="1120"/>
      <c r="G33" s="185"/>
      <c r="H33" s="184"/>
      <c r="I33" s="1121"/>
      <c r="J33" s="1121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22"/>
      <c r="F34" s="1123"/>
      <c r="G34" s="187"/>
      <c r="H34" s="164"/>
      <c r="I34" s="1122"/>
      <c r="J34" s="1123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01" t="s">
        <v>264</v>
      </c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  <c r="O4" s="1001"/>
      <c r="P4" s="1001"/>
      <c r="Q4" s="1001"/>
    </row>
    <row r="5" spans="2:21" s="269" customFormat="1" ht="13.15" customHeight="1" x14ac:dyDescent="0.25">
      <c r="B5" s="1002" t="s">
        <v>344</v>
      </c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</row>
    <row r="6" spans="2:21" s="269" customFormat="1" ht="16.5" customHeight="1" x14ac:dyDescent="0.25">
      <c r="B6" s="1020" t="s">
        <v>263</v>
      </c>
      <c r="C6" s="1020"/>
      <c r="D6" s="1020"/>
      <c r="E6" s="1020"/>
      <c r="F6" s="272"/>
      <c r="G6" s="272"/>
      <c r="H6" s="272"/>
      <c r="I6" s="272"/>
      <c r="J6" s="272"/>
      <c r="K6" s="272"/>
      <c r="L6" s="345"/>
      <c r="M6" s="345"/>
      <c r="N6" s="1090" t="s">
        <v>180</v>
      </c>
      <c r="O6" s="1090"/>
    </row>
    <row r="7" spans="2:21" ht="17.25" customHeight="1" x14ac:dyDescent="0.25">
      <c r="B7" s="1005" t="s">
        <v>84</v>
      </c>
      <c r="C7" s="1008" t="s">
        <v>160</v>
      </c>
      <c r="D7" s="1091" t="s">
        <v>255</v>
      </c>
      <c r="E7" s="1092"/>
      <c r="F7" s="1092"/>
      <c r="G7" s="1093"/>
      <c r="H7" s="1091" t="s">
        <v>256</v>
      </c>
      <c r="I7" s="1092"/>
      <c r="J7" s="1092"/>
      <c r="K7" s="1093"/>
      <c r="L7" s="346"/>
      <c r="M7" s="1013" t="s">
        <v>238</v>
      </c>
      <c r="N7" s="1014"/>
      <c r="O7" s="1015"/>
    </row>
    <row r="8" spans="2:21" ht="30" customHeight="1" x14ac:dyDescent="0.25">
      <c r="B8" s="1006"/>
      <c r="C8" s="1009"/>
      <c r="D8" s="1054" t="s">
        <v>195</v>
      </c>
      <c r="E8" s="1055"/>
      <c r="F8" s="1054" t="s">
        <v>162</v>
      </c>
      <c r="G8" s="1055"/>
      <c r="H8" s="1054" t="s">
        <v>195</v>
      </c>
      <c r="I8" s="1055"/>
      <c r="J8" s="1054" t="s">
        <v>162</v>
      </c>
      <c r="K8" s="1055"/>
      <c r="L8" s="347"/>
      <c r="M8" s="1054" t="s">
        <v>265</v>
      </c>
      <c r="N8" s="1055"/>
      <c r="O8" s="1098" t="s">
        <v>345</v>
      </c>
    </row>
    <row r="9" spans="2:21" ht="16.149999999999999" customHeight="1" x14ac:dyDescent="0.25">
      <c r="B9" s="1007"/>
      <c r="C9" s="1010"/>
      <c r="D9" s="354" t="s">
        <v>346</v>
      </c>
      <c r="E9" s="354" t="s">
        <v>347</v>
      </c>
      <c r="F9" s="354" t="s">
        <v>346</v>
      </c>
      <c r="G9" s="354" t="s">
        <v>347</v>
      </c>
      <c r="H9" s="354" t="s">
        <v>346</v>
      </c>
      <c r="I9" s="354" t="s">
        <v>347</v>
      </c>
      <c r="J9" s="354" t="s">
        <v>346</v>
      </c>
      <c r="K9" s="354" t="s">
        <v>347</v>
      </c>
      <c r="L9" s="511"/>
      <c r="M9" s="354" t="s">
        <v>346</v>
      </c>
      <c r="N9" s="354" t="s">
        <v>347</v>
      </c>
      <c r="O9" s="1019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02" t="s">
        <v>53</v>
      </c>
      <c r="C11" s="1104" t="s">
        <v>54</v>
      </c>
      <c r="D11" s="702">
        <v>1706306.86</v>
      </c>
      <c r="E11" s="676">
        <v>1872944.0500000066</v>
      </c>
      <c r="F11" s="1099">
        <v>1706306.86</v>
      </c>
      <c r="G11" s="1100">
        <v>1835474.6150000065</v>
      </c>
      <c r="H11" s="702">
        <v>360796.67</v>
      </c>
      <c r="I11" s="702">
        <v>504286.04999999987</v>
      </c>
      <c r="J11" s="1099">
        <v>360796.67</v>
      </c>
      <c r="K11" s="1100">
        <v>504286.04999999987</v>
      </c>
      <c r="L11" s="543"/>
      <c r="M11" s="1096">
        <v>2067103.53</v>
      </c>
      <c r="N11" s="1097">
        <v>2339760.6650000066</v>
      </c>
      <c r="O11" s="1061">
        <v>1.131902989396959</v>
      </c>
    </row>
    <row r="12" spans="2:21" ht="15" customHeight="1" x14ac:dyDescent="0.3">
      <c r="B12" s="1102"/>
      <c r="C12" s="1104"/>
      <c r="D12" s="544">
        <v>0</v>
      </c>
      <c r="E12" s="544">
        <v>-37469.434999999969</v>
      </c>
      <c r="F12" s="1099"/>
      <c r="G12" s="1100"/>
      <c r="H12" s="544">
        <v>0</v>
      </c>
      <c r="I12" s="544">
        <v>0</v>
      </c>
      <c r="J12" s="1099"/>
      <c r="K12" s="1100"/>
      <c r="L12" s="543"/>
      <c r="M12" s="1096"/>
      <c r="N12" s="1097"/>
      <c r="O12" s="1062"/>
    </row>
    <row r="13" spans="2:21" ht="15" customHeight="1" x14ac:dyDescent="0.3">
      <c r="B13" s="1102" t="s">
        <v>55</v>
      </c>
      <c r="C13" s="1101" t="s">
        <v>341</v>
      </c>
      <c r="D13" s="702">
        <v>3132551.88</v>
      </c>
      <c r="E13" s="702">
        <v>3991139.35</v>
      </c>
      <c r="F13" s="1099">
        <v>3132551.88</v>
      </c>
      <c r="G13" s="1100">
        <v>3991139.35</v>
      </c>
      <c r="H13" s="702">
        <v>83987.28</v>
      </c>
      <c r="I13" s="702">
        <v>335349.28999999998</v>
      </c>
      <c r="J13" s="1099">
        <v>83987.28</v>
      </c>
      <c r="K13" s="1100">
        <v>335349.28999999998</v>
      </c>
      <c r="L13" s="543"/>
      <c r="M13" s="1096">
        <v>3216539.1599999997</v>
      </c>
      <c r="N13" s="1097">
        <v>4326488.6399999997</v>
      </c>
      <c r="O13" s="1061">
        <v>1.3450756930936913</v>
      </c>
    </row>
    <row r="14" spans="2:21" ht="15" customHeight="1" x14ac:dyDescent="0.3">
      <c r="B14" s="1102"/>
      <c r="C14" s="1101"/>
      <c r="D14" s="544">
        <v>0</v>
      </c>
      <c r="E14" s="544">
        <v>0</v>
      </c>
      <c r="F14" s="1099"/>
      <c r="G14" s="1100"/>
      <c r="H14" s="544">
        <v>0</v>
      </c>
      <c r="I14" s="544">
        <v>0</v>
      </c>
      <c r="J14" s="1099"/>
      <c r="K14" s="1100"/>
      <c r="L14" s="543"/>
      <c r="M14" s="1096"/>
      <c r="N14" s="1097"/>
      <c r="O14" s="1062"/>
    </row>
    <row r="15" spans="2:21" ht="15" customHeight="1" x14ac:dyDescent="0.3">
      <c r="B15" s="1102" t="s">
        <v>57</v>
      </c>
      <c r="C15" s="1101" t="s">
        <v>163</v>
      </c>
      <c r="D15" s="702">
        <v>676412.9</v>
      </c>
      <c r="E15" s="702">
        <v>614003.35</v>
      </c>
      <c r="F15" s="1099">
        <v>676412.9</v>
      </c>
      <c r="G15" s="1100">
        <v>614003.35</v>
      </c>
      <c r="H15" s="702">
        <v>35095.99</v>
      </c>
      <c r="I15" s="702">
        <v>47683.3</v>
      </c>
      <c r="J15" s="1099">
        <v>35095.99</v>
      </c>
      <c r="K15" s="1100">
        <v>47683.3</v>
      </c>
      <c r="L15" s="543"/>
      <c r="M15" s="1096">
        <v>711508.89</v>
      </c>
      <c r="N15" s="1097">
        <v>661686.65</v>
      </c>
      <c r="O15" s="1061">
        <v>0.9299766444239369</v>
      </c>
    </row>
    <row r="16" spans="2:21" ht="15" customHeight="1" x14ac:dyDescent="0.3">
      <c r="B16" s="1102"/>
      <c r="C16" s="1101"/>
      <c r="D16" s="544">
        <v>0</v>
      </c>
      <c r="E16" s="544">
        <v>0</v>
      </c>
      <c r="F16" s="1099"/>
      <c r="G16" s="1100"/>
      <c r="H16" s="544">
        <v>0</v>
      </c>
      <c r="I16" s="544">
        <v>0</v>
      </c>
      <c r="J16" s="1099"/>
      <c r="K16" s="1100"/>
      <c r="L16" s="543"/>
      <c r="M16" s="1096"/>
      <c r="N16" s="1097"/>
      <c r="O16" s="1062"/>
    </row>
    <row r="17" spans="2:15" ht="15" customHeight="1" x14ac:dyDescent="0.3">
      <c r="B17" s="1102" t="s">
        <v>59</v>
      </c>
      <c r="C17" s="1101" t="s">
        <v>164</v>
      </c>
      <c r="D17" s="702">
        <v>1171729.49</v>
      </c>
      <c r="E17" s="702">
        <v>2428646.5700000031</v>
      </c>
      <c r="F17" s="1099">
        <v>1171729.49</v>
      </c>
      <c r="G17" s="1100">
        <v>2428646.5700000031</v>
      </c>
      <c r="H17" s="702">
        <v>0</v>
      </c>
      <c r="I17" s="702">
        <v>0</v>
      </c>
      <c r="J17" s="1099">
        <v>0</v>
      </c>
      <c r="K17" s="1100">
        <v>0</v>
      </c>
      <c r="L17" s="543"/>
      <c r="M17" s="1096">
        <v>1171729.49</v>
      </c>
      <c r="N17" s="1097">
        <v>2428646.5700000031</v>
      </c>
      <c r="O17" s="1061">
        <v>2.0727024374883687</v>
      </c>
    </row>
    <row r="18" spans="2:15" ht="15" customHeight="1" x14ac:dyDescent="0.3">
      <c r="B18" s="1102"/>
      <c r="C18" s="1101"/>
      <c r="D18" s="544">
        <v>0</v>
      </c>
      <c r="E18" s="544">
        <v>0</v>
      </c>
      <c r="F18" s="1099"/>
      <c r="G18" s="1100"/>
      <c r="H18" s="544">
        <v>0</v>
      </c>
      <c r="I18" s="544">
        <v>0</v>
      </c>
      <c r="J18" s="1099"/>
      <c r="K18" s="1100"/>
      <c r="L18" s="543"/>
      <c r="M18" s="1096"/>
      <c r="N18" s="1097"/>
      <c r="O18" s="1062"/>
    </row>
    <row r="19" spans="2:15" ht="15" customHeight="1" x14ac:dyDescent="0.3">
      <c r="B19" s="1102" t="s">
        <v>61</v>
      </c>
      <c r="C19" s="1101" t="s">
        <v>165</v>
      </c>
      <c r="D19" s="702">
        <v>3324421.04</v>
      </c>
      <c r="E19" s="702">
        <v>4146343.63</v>
      </c>
      <c r="F19" s="1099">
        <v>2888465.48</v>
      </c>
      <c r="G19" s="1100">
        <v>4146343.63</v>
      </c>
      <c r="H19" s="702">
        <v>124846.79</v>
      </c>
      <c r="I19" s="702">
        <v>253640.08</v>
      </c>
      <c r="J19" s="1099">
        <v>124846.79</v>
      </c>
      <c r="K19" s="1100">
        <v>253640.08</v>
      </c>
      <c r="L19" s="543"/>
      <c r="M19" s="1096">
        <v>3013312.27</v>
      </c>
      <c r="N19" s="1097">
        <v>4399983.71</v>
      </c>
      <c r="O19" s="1061">
        <v>1.4601817919123263</v>
      </c>
    </row>
    <row r="20" spans="2:15" ht="15" customHeight="1" x14ac:dyDescent="0.3">
      <c r="B20" s="1102"/>
      <c r="C20" s="1101"/>
      <c r="D20" s="544">
        <v>-435955.56</v>
      </c>
      <c r="E20" s="544">
        <v>0</v>
      </c>
      <c r="F20" s="1099"/>
      <c r="G20" s="1100"/>
      <c r="H20" s="544">
        <v>0</v>
      </c>
      <c r="I20" s="544">
        <v>0</v>
      </c>
      <c r="J20" s="1099"/>
      <c r="K20" s="1100"/>
      <c r="L20" s="543"/>
      <c r="M20" s="1096"/>
      <c r="N20" s="1097"/>
      <c r="O20" s="1062"/>
    </row>
    <row r="21" spans="2:15" ht="15" customHeight="1" x14ac:dyDescent="0.3">
      <c r="B21" s="1102" t="s">
        <v>63</v>
      </c>
      <c r="C21" s="1101" t="s">
        <v>166</v>
      </c>
      <c r="D21" s="702">
        <v>3802655.16</v>
      </c>
      <c r="E21" s="702">
        <v>3878599.7800000007</v>
      </c>
      <c r="F21" s="1099">
        <v>3783397.72</v>
      </c>
      <c r="G21" s="1100">
        <v>3878599.7800000007</v>
      </c>
      <c r="H21" s="702">
        <v>607045.57999999996</v>
      </c>
      <c r="I21" s="702">
        <v>605962.54</v>
      </c>
      <c r="J21" s="1099">
        <v>607045.57999999996</v>
      </c>
      <c r="K21" s="1100">
        <v>605962.54</v>
      </c>
      <c r="L21" s="543"/>
      <c r="M21" s="1096">
        <v>4390443.3</v>
      </c>
      <c r="N21" s="1097">
        <v>4484562.32</v>
      </c>
      <c r="O21" s="1061">
        <v>1.0214372475781661</v>
      </c>
    </row>
    <row r="22" spans="2:15" ht="15" customHeight="1" x14ac:dyDescent="0.3">
      <c r="B22" s="1102"/>
      <c r="C22" s="1101"/>
      <c r="D22" s="544">
        <v>-19257.439999999999</v>
      </c>
      <c r="E22" s="544">
        <v>0</v>
      </c>
      <c r="F22" s="1099"/>
      <c r="G22" s="1100"/>
      <c r="H22" s="544">
        <v>0</v>
      </c>
      <c r="I22" s="544">
        <v>0</v>
      </c>
      <c r="J22" s="1099"/>
      <c r="K22" s="1100"/>
      <c r="L22" s="543"/>
      <c r="M22" s="1096"/>
      <c r="N22" s="1097"/>
      <c r="O22" s="1062"/>
    </row>
    <row r="23" spans="2:15" ht="15" customHeight="1" x14ac:dyDescent="0.3">
      <c r="B23" s="1102" t="s">
        <v>65</v>
      </c>
      <c r="C23" s="1101" t="s">
        <v>167</v>
      </c>
      <c r="D23" s="702">
        <v>554344.92999999947</v>
      </c>
      <c r="E23" s="702">
        <v>1496206.4800000035</v>
      </c>
      <c r="F23" s="1099">
        <v>554344.92999999947</v>
      </c>
      <c r="G23" s="1100">
        <v>1496206.4800000035</v>
      </c>
      <c r="H23" s="702">
        <v>0</v>
      </c>
      <c r="I23" s="702">
        <v>0</v>
      </c>
      <c r="J23" s="1099">
        <v>0</v>
      </c>
      <c r="K23" s="1100">
        <v>0</v>
      </c>
      <c r="L23" s="543"/>
      <c r="M23" s="1096">
        <v>554344.92999999947</v>
      </c>
      <c r="N23" s="1097">
        <v>1496206.4800000035</v>
      </c>
      <c r="O23" s="1061">
        <v>2.699053241093059</v>
      </c>
    </row>
    <row r="24" spans="2:15" ht="15" customHeight="1" x14ac:dyDescent="0.3">
      <c r="B24" s="1102"/>
      <c r="C24" s="1101"/>
      <c r="D24" s="544">
        <v>0</v>
      </c>
      <c r="E24" s="544">
        <v>0</v>
      </c>
      <c r="F24" s="1099"/>
      <c r="G24" s="1100"/>
      <c r="H24" s="544">
        <v>0</v>
      </c>
      <c r="I24" s="544">
        <v>0</v>
      </c>
      <c r="J24" s="1099"/>
      <c r="K24" s="1100"/>
      <c r="L24" s="543"/>
      <c r="M24" s="1096"/>
      <c r="N24" s="1097"/>
      <c r="O24" s="1062"/>
    </row>
    <row r="25" spans="2:15" ht="15" customHeight="1" x14ac:dyDescent="0.3">
      <c r="B25" s="1102" t="s">
        <v>66</v>
      </c>
      <c r="C25" s="1101" t="s">
        <v>168</v>
      </c>
      <c r="D25" s="702">
        <v>37380.379999999997</v>
      </c>
      <c r="E25" s="702">
        <v>53390.69999999999</v>
      </c>
      <c r="F25" s="1099">
        <v>37380.379999999997</v>
      </c>
      <c r="G25" s="1100">
        <v>53390.69999999999</v>
      </c>
      <c r="H25" s="702">
        <v>15161.179999999998</v>
      </c>
      <c r="I25" s="702">
        <v>15422.590000000002</v>
      </c>
      <c r="J25" s="1099">
        <v>15161.179999999998</v>
      </c>
      <c r="K25" s="1100">
        <v>15422.590000000002</v>
      </c>
      <c r="L25" s="543"/>
      <c r="M25" s="1096">
        <v>52541.56</v>
      </c>
      <c r="N25" s="1097">
        <v>68813.289999999994</v>
      </c>
      <c r="O25" s="1061">
        <v>1.309692555759669</v>
      </c>
    </row>
    <row r="26" spans="2:15" ht="15" customHeight="1" x14ac:dyDescent="0.3">
      <c r="B26" s="1102"/>
      <c r="C26" s="1101"/>
      <c r="D26" s="544">
        <v>0</v>
      </c>
      <c r="E26" s="544">
        <v>0</v>
      </c>
      <c r="F26" s="1099"/>
      <c r="G26" s="1100"/>
      <c r="H26" s="544">
        <v>0</v>
      </c>
      <c r="I26" s="544">
        <v>0</v>
      </c>
      <c r="J26" s="1099"/>
      <c r="K26" s="1100"/>
      <c r="L26" s="543"/>
      <c r="M26" s="1096"/>
      <c r="N26" s="1097"/>
      <c r="O26" s="1062"/>
    </row>
    <row r="27" spans="2:15" ht="15" customHeight="1" x14ac:dyDescent="0.3">
      <c r="B27" s="1102" t="s">
        <v>67</v>
      </c>
      <c r="C27" s="1101" t="s">
        <v>169</v>
      </c>
      <c r="D27" s="702">
        <v>3791699.35</v>
      </c>
      <c r="E27" s="702">
        <v>4053016.6236000005</v>
      </c>
      <c r="F27" s="1099">
        <v>3791699.35</v>
      </c>
      <c r="G27" s="1100">
        <v>4053016.6236000005</v>
      </c>
      <c r="H27" s="702">
        <v>254253.07</v>
      </c>
      <c r="I27" s="702">
        <v>260731.07709999999</v>
      </c>
      <c r="J27" s="1099">
        <v>254253.07</v>
      </c>
      <c r="K27" s="1100">
        <v>260731.07709999999</v>
      </c>
      <c r="L27" s="543"/>
      <c r="M27" s="1096">
        <v>4045952.42</v>
      </c>
      <c r="N27" s="1097">
        <v>4313747.7007000009</v>
      </c>
      <c r="O27" s="1061">
        <v>1.0661884404216502</v>
      </c>
    </row>
    <row r="28" spans="2:15" ht="15" customHeight="1" x14ac:dyDescent="0.3">
      <c r="B28" s="1102"/>
      <c r="C28" s="1101"/>
      <c r="D28" s="544">
        <v>0</v>
      </c>
      <c r="E28" s="544">
        <v>0</v>
      </c>
      <c r="F28" s="1099"/>
      <c r="G28" s="1100"/>
      <c r="H28" s="544">
        <v>0</v>
      </c>
      <c r="I28" s="544">
        <v>0</v>
      </c>
      <c r="J28" s="1099"/>
      <c r="K28" s="1100"/>
      <c r="L28" s="543"/>
      <c r="M28" s="1096"/>
      <c r="N28" s="1097"/>
      <c r="O28" s="1062"/>
    </row>
    <row r="29" spans="2:15" ht="15" customHeight="1" x14ac:dyDescent="0.3">
      <c r="B29" s="1102" t="s">
        <v>22</v>
      </c>
      <c r="C29" s="1101" t="s">
        <v>170</v>
      </c>
      <c r="D29" s="702">
        <v>2832667.4500000007</v>
      </c>
      <c r="E29" s="702">
        <v>2778993.9000000004</v>
      </c>
      <c r="F29" s="1099">
        <v>2832667.4500000007</v>
      </c>
      <c r="G29" s="1100">
        <v>2778993.9000000004</v>
      </c>
      <c r="H29" s="702">
        <v>0</v>
      </c>
      <c r="I29" s="702">
        <v>0</v>
      </c>
      <c r="J29" s="1099">
        <v>0</v>
      </c>
      <c r="K29" s="1100">
        <v>0</v>
      </c>
      <c r="L29" s="543"/>
      <c r="M29" s="1096">
        <v>2832667.4500000007</v>
      </c>
      <c r="N29" s="1097">
        <v>2778993.9000000004</v>
      </c>
      <c r="O29" s="1061">
        <v>0.98105194098940196</v>
      </c>
    </row>
    <row r="30" spans="2:15" ht="15" customHeight="1" x14ac:dyDescent="0.3">
      <c r="B30" s="1102"/>
      <c r="C30" s="1101"/>
      <c r="D30" s="544">
        <v>0</v>
      </c>
      <c r="E30" s="544">
        <v>0</v>
      </c>
      <c r="F30" s="1099"/>
      <c r="G30" s="1100"/>
      <c r="H30" s="544">
        <v>0</v>
      </c>
      <c r="I30" s="544">
        <v>0</v>
      </c>
      <c r="J30" s="1099"/>
      <c r="K30" s="1100"/>
      <c r="L30" s="543"/>
      <c r="M30" s="1096"/>
      <c r="N30" s="1097"/>
      <c r="O30" s="1062"/>
    </row>
    <row r="31" spans="2:15" ht="15" customHeight="1" x14ac:dyDescent="0.3">
      <c r="B31" s="1102" t="s">
        <v>24</v>
      </c>
      <c r="C31" s="1101" t="s">
        <v>171</v>
      </c>
      <c r="D31" s="702">
        <v>3177017.79</v>
      </c>
      <c r="E31" s="702">
        <v>2404626.5</v>
      </c>
      <c r="F31" s="1099">
        <v>3177017.79</v>
      </c>
      <c r="G31" s="1100">
        <v>2404626.5</v>
      </c>
      <c r="H31" s="702">
        <v>340200.85000000003</v>
      </c>
      <c r="I31" s="702">
        <v>413650.1</v>
      </c>
      <c r="J31" s="1099">
        <v>340200.85000000003</v>
      </c>
      <c r="K31" s="1100">
        <v>413650.1</v>
      </c>
      <c r="L31" s="543"/>
      <c r="M31" s="1096">
        <v>3517218.64</v>
      </c>
      <c r="N31" s="1097">
        <v>2818276.6</v>
      </c>
      <c r="O31" s="1061">
        <v>0.80127989996095328</v>
      </c>
    </row>
    <row r="32" spans="2:15" ht="15" customHeight="1" x14ac:dyDescent="0.3">
      <c r="B32" s="1102"/>
      <c r="C32" s="1101"/>
      <c r="D32" s="544">
        <v>0</v>
      </c>
      <c r="E32" s="544">
        <v>0</v>
      </c>
      <c r="F32" s="1099"/>
      <c r="G32" s="1100"/>
      <c r="H32" s="544">
        <v>0</v>
      </c>
      <c r="I32" s="544">
        <v>0</v>
      </c>
      <c r="J32" s="1099"/>
      <c r="K32" s="1100"/>
      <c r="L32" s="543"/>
      <c r="M32" s="1096"/>
      <c r="N32" s="1097"/>
      <c r="O32" s="1062"/>
    </row>
    <row r="33" spans="2:21" s="274" customFormat="1" ht="15" customHeight="1" x14ac:dyDescent="0.3">
      <c r="B33" s="1102" t="s">
        <v>26</v>
      </c>
      <c r="C33" s="1101" t="s">
        <v>71</v>
      </c>
      <c r="D33" s="702">
        <v>1679494.1800000002</v>
      </c>
      <c r="E33" s="702">
        <v>115682.97000000002</v>
      </c>
      <c r="F33" s="1099">
        <v>1679494.1800000002</v>
      </c>
      <c r="G33" s="1100">
        <v>115682.97000000002</v>
      </c>
      <c r="H33" s="702">
        <v>36290.36</v>
      </c>
      <c r="I33" s="702">
        <v>14895.25</v>
      </c>
      <c r="J33" s="1099">
        <v>36290.36</v>
      </c>
      <c r="K33" s="1100">
        <v>14895.25</v>
      </c>
      <c r="L33" s="543"/>
      <c r="M33" s="1096">
        <v>1715784.5400000003</v>
      </c>
      <c r="N33" s="1097">
        <v>130578.22000000002</v>
      </c>
      <c r="O33" s="1061">
        <v>7.6104089386421436E-2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02"/>
      <c r="C34" s="1101"/>
      <c r="D34" s="544">
        <v>0</v>
      </c>
      <c r="E34" s="544">
        <v>0</v>
      </c>
      <c r="F34" s="1099"/>
      <c r="G34" s="1100"/>
      <c r="H34" s="544">
        <v>0</v>
      </c>
      <c r="I34" s="544">
        <v>0</v>
      </c>
      <c r="J34" s="1099"/>
      <c r="K34" s="1100"/>
      <c r="L34" s="543"/>
      <c r="M34" s="1096"/>
      <c r="N34" s="1097"/>
      <c r="O34" s="1062"/>
      <c r="P34" s="273"/>
      <c r="Q34" s="273"/>
      <c r="R34" s="273"/>
      <c r="S34" s="273"/>
      <c r="T34" s="273"/>
      <c r="U34" s="273"/>
    </row>
    <row r="35" spans="2:21" ht="15" customHeight="1" x14ac:dyDescent="0.3">
      <c r="B35" s="1102" t="s">
        <v>28</v>
      </c>
      <c r="C35" s="1101" t="s">
        <v>172</v>
      </c>
      <c r="D35" s="702">
        <v>907317.41</v>
      </c>
      <c r="E35" s="702">
        <v>0</v>
      </c>
      <c r="F35" s="1099">
        <v>907317.41</v>
      </c>
      <c r="G35" s="1100">
        <v>0</v>
      </c>
      <c r="H35" s="702">
        <v>274730.32</v>
      </c>
      <c r="I35" s="702">
        <v>0</v>
      </c>
      <c r="J35" s="1099">
        <v>274730.32</v>
      </c>
      <c r="K35" s="1100">
        <v>0</v>
      </c>
      <c r="L35" s="543"/>
      <c r="M35" s="1096">
        <v>1182047.73</v>
      </c>
      <c r="N35" s="1097">
        <v>0</v>
      </c>
      <c r="O35" s="1061">
        <v>0</v>
      </c>
    </row>
    <row r="36" spans="2:21" ht="15" customHeight="1" x14ac:dyDescent="0.3">
      <c r="B36" s="1102"/>
      <c r="C36" s="1101"/>
      <c r="D36" s="544">
        <v>0</v>
      </c>
      <c r="E36" s="544">
        <v>0</v>
      </c>
      <c r="F36" s="1099"/>
      <c r="G36" s="1100"/>
      <c r="H36" s="544">
        <v>0</v>
      </c>
      <c r="I36" s="544">
        <v>0</v>
      </c>
      <c r="J36" s="1099"/>
      <c r="K36" s="1100"/>
      <c r="L36" s="543"/>
      <c r="M36" s="1096"/>
      <c r="N36" s="1097"/>
      <c r="O36" s="1062"/>
    </row>
    <row r="37" spans="2:21" ht="18" customHeight="1" x14ac:dyDescent="0.25">
      <c r="B37" s="1103" t="s">
        <v>266</v>
      </c>
      <c r="C37" s="1103"/>
      <c r="D37" s="296">
        <v>26793998.82</v>
      </c>
      <c r="E37" s="542">
        <v>27833593.903600015</v>
      </c>
      <c r="F37" s="1080">
        <v>26338785.82</v>
      </c>
      <c r="G37" s="1081">
        <v>27796124.468600016</v>
      </c>
      <c r="H37" s="296">
        <v>2132408.0900000003</v>
      </c>
      <c r="I37" s="542">
        <v>2451620.2771000001</v>
      </c>
      <c r="J37" s="1080">
        <v>2132408.0900000003</v>
      </c>
      <c r="K37" s="1081">
        <v>2451620.2771000001</v>
      </c>
      <c r="L37" s="349"/>
      <c r="M37" s="1066">
        <v>28471193.91</v>
      </c>
      <c r="N37" s="1072">
        <v>30247744.745700017</v>
      </c>
      <c r="O37" s="1073">
        <v>1.0623981853840008</v>
      </c>
    </row>
    <row r="38" spans="2:21" s="266" customFormat="1" ht="18" customHeight="1" x14ac:dyDescent="0.25">
      <c r="B38" s="1075" t="s">
        <v>243</v>
      </c>
      <c r="C38" s="1076"/>
      <c r="D38" s="664">
        <v>-455213</v>
      </c>
      <c r="E38" s="664">
        <v>-37469.434999999969</v>
      </c>
      <c r="F38" s="1080"/>
      <c r="G38" s="1081"/>
      <c r="H38" s="664">
        <v>0</v>
      </c>
      <c r="I38" s="664">
        <v>0</v>
      </c>
      <c r="J38" s="1080"/>
      <c r="K38" s="1081"/>
      <c r="L38" s="349"/>
      <c r="M38" s="1066"/>
      <c r="N38" s="1072"/>
      <c r="O38" s="1074"/>
    </row>
    <row r="39" spans="2:21" s="266" customFormat="1" ht="21" customHeight="1" x14ac:dyDescent="0.25">
      <c r="B39" s="275"/>
      <c r="C39" s="970" t="s">
        <v>342</v>
      </c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875" priority="19" stopIfTrue="1" operator="greaterThan">
      <formula>0</formula>
    </cfRule>
  </conditionalFormatting>
  <conditionalFormatting sqref="O39:O62 O13:O36">
    <cfRule type="cellIs" dxfId="874" priority="17" operator="lessThan">
      <formula>1</formula>
    </cfRule>
    <cfRule type="cellIs" dxfId="873" priority="18" operator="greaterThan">
      <formula>1</formula>
    </cfRule>
  </conditionalFormatting>
  <conditionalFormatting sqref="O39:O62 O13:O36">
    <cfRule type="cellIs" dxfId="872" priority="13" operator="lessThan">
      <formula>1</formula>
    </cfRule>
  </conditionalFormatting>
  <conditionalFormatting sqref="O37">
    <cfRule type="cellIs" dxfId="871" priority="8" stopIfTrue="1" operator="greaterThan">
      <formula>0</formula>
    </cfRule>
  </conditionalFormatting>
  <conditionalFormatting sqref="O37:O38">
    <cfRule type="cellIs" dxfId="870" priority="6" operator="lessThan">
      <formula>1</formula>
    </cfRule>
    <cfRule type="cellIs" dxfId="869" priority="7" operator="greaterThan">
      <formula>1</formula>
    </cfRule>
  </conditionalFormatting>
  <conditionalFormatting sqref="O37:O38">
    <cfRule type="cellIs" dxfId="868" priority="5" operator="lessThan">
      <formula>1</formula>
    </cfRule>
  </conditionalFormatting>
  <conditionalFormatting sqref="O11">
    <cfRule type="cellIs" dxfId="867" priority="4" stopIfTrue="1" operator="greaterThan">
      <formula>0</formula>
    </cfRule>
  </conditionalFormatting>
  <conditionalFormatting sqref="O11:O12">
    <cfRule type="cellIs" dxfId="866" priority="2" operator="lessThan">
      <formula>1</formula>
    </cfRule>
    <cfRule type="cellIs" dxfId="865" priority="3" operator="greaterThan">
      <formula>1</formula>
    </cfRule>
  </conditionalFormatting>
  <conditionalFormatting sqref="O11:O12">
    <cfRule type="cellIs" dxfId="8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7" t="s">
        <v>155</v>
      </c>
      <c r="B4" s="1397"/>
      <c r="C4" s="1397"/>
      <c r="D4" s="1397"/>
    </row>
    <row r="5" spans="1:15" s="165" customFormat="1" ht="19.5" customHeight="1" x14ac:dyDescent="0.3">
      <c r="A5" s="1383" t="s">
        <v>156</v>
      </c>
      <c r="B5" s="1114"/>
      <c r="C5" s="1114"/>
      <c r="D5" s="1114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4" t="s">
        <v>106</v>
      </c>
      <c r="B7" s="1386" t="s">
        <v>107</v>
      </c>
      <c r="C7" s="1398" t="s">
        <v>93</v>
      </c>
      <c r="D7" s="1401" t="s">
        <v>52</v>
      </c>
    </row>
    <row r="8" spans="1:15" s="174" customFormat="1" ht="16.5" customHeight="1" x14ac:dyDescent="0.25">
      <c r="A8" s="1385"/>
      <c r="B8" s="1387"/>
      <c r="C8" s="1399"/>
      <c r="D8" s="140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5"/>
      <c r="B9" s="1387"/>
      <c r="C9" s="1400"/>
      <c r="D9" s="140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5"/>
      <c r="B10" s="1387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16" t="s">
        <v>45</v>
      </c>
      <c r="B16" s="1118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05" t="s">
        <v>150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256"/>
      <c r="M4" s="256"/>
      <c r="N4" s="256"/>
      <c r="O4" s="256"/>
    </row>
    <row r="5" spans="1:26" s="165" customFormat="1" ht="19.5" customHeight="1" x14ac:dyDescent="0.3">
      <c r="A5" s="1105" t="s">
        <v>151</v>
      </c>
      <c r="B5" s="1105"/>
      <c r="C5" s="1114"/>
      <c r="D5" s="1114"/>
      <c r="E5" s="1114"/>
      <c r="F5" s="1114"/>
      <c r="G5" s="1114"/>
      <c r="H5" s="1114"/>
      <c r="I5" s="1114"/>
      <c r="J5" s="1114"/>
      <c r="K5" s="1114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06" t="s">
        <v>84</v>
      </c>
      <c r="B7" s="260"/>
      <c r="C7" s="1108" t="s">
        <v>107</v>
      </c>
      <c r="D7" s="1110" t="s">
        <v>108</v>
      </c>
      <c r="E7" s="1111"/>
      <c r="F7" s="1111"/>
      <c r="G7" s="1111"/>
      <c r="H7" s="1111"/>
      <c r="I7" s="1111"/>
      <c r="J7" s="1111"/>
      <c r="K7" s="1112"/>
      <c r="L7" s="336"/>
      <c r="M7" s="336"/>
      <c r="N7" s="336"/>
      <c r="O7" s="336"/>
    </row>
    <row r="8" spans="1:26" s="174" customFormat="1" ht="16.5" customHeight="1" x14ac:dyDescent="0.25">
      <c r="A8" s="1107"/>
      <c r="B8" s="261"/>
      <c r="C8" s="1109"/>
      <c r="D8" s="1109" t="s">
        <v>93</v>
      </c>
      <c r="E8" s="1113"/>
      <c r="F8" s="1113"/>
      <c r="G8" s="1113"/>
      <c r="H8" s="1109" t="s">
        <v>52</v>
      </c>
      <c r="I8" s="1109"/>
      <c r="J8" s="1113"/>
      <c r="K8" s="1115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07"/>
      <c r="B9" s="261"/>
      <c r="C9" s="1109"/>
      <c r="D9" s="1113"/>
      <c r="E9" s="1113"/>
      <c r="F9" s="1113"/>
      <c r="G9" s="1113"/>
      <c r="H9" s="1109"/>
      <c r="I9" s="1109"/>
      <c r="J9" s="1113"/>
      <c r="K9" s="1115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07"/>
      <c r="B10" s="261"/>
      <c r="C10" s="1109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16" t="s">
        <v>40</v>
      </c>
      <c r="B25" s="1117"/>
      <c r="C25" s="1118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19"/>
      <c r="G59" s="1120"/>
      <c r="H59" s="185"/>
      <c r="I59" s="184"/>
      <c r="J59" s="1121"/>
      <c r="K59" s="1121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22"/>
      <c r="G60" s="1123"/>
      <c r="H60" s="187"/>
      <c r="I60" s="164"/>
      <c r="J60" s="1122"/>
      <c r="K60" s="1123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4" t="s">
        <v>152</v>
      </c>
      <c r="C2" s="1124"/>
      <c r="D2" s="1124"/>
      <c r="E2" s="1124"/>
      <c r="F2" s="1124"/>
      <c r="G2" s="46"/>
      <c r="H2" s="46"/>
    </row>
    <row r="3" spans="1:8" ht="14.25" customHeight="1" x14ac:dyDescent="0.2">
      <c r="A3" s="57" t="s">
        <v>46</v>
      </c>
      <c r="B3" s="1125" t="s">
        <v>151</v>
      </c>
      <c r="C3" s="1125"/>
      <c r="D3" s="1125"/>
      <c r="E3" s="1125"/>
      <c r="F3" s="1125"/>
      <c r="G3" s="46"/>
      <c r="H3" s="46"/>
    </row>
    <row r="4" spans="1:8" ht="14.25" customHeight="1" x14ac:dyDescent="0.2">
      <c r="A4" s="57"/>
      <c r="B4" s="1125"/>
      <c r="C4" s="1125"/>
      <c r="D4" s="1125"/>
      <c r="E4" s="1125"/>
      <c r="F4" s="1125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26" t="s">
        <v>47</v>
      </c>
      <c r="C6" s="1128" t="s">
        <v>48</v>
      </c>
      <c r="D6" s="1128" t="s">
        <v>49</v>
      </c>
      <c r="E6" s="1128"/>
      <c r="F6" s="1130"/>
      <c r="G6" s="61"/>
      <c r="H6" s="61"/>
    </row>
    <row r="7" spans="1:8" s="65" customFormat="1" ht="38.25" customHeight="1" x14ac:dyDescent="0.25">
      <c r="A7" s="63"/>
      <c r="B7" s="1127"/>
      <c r="C7" s="1129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1" t="s">
        <v>127</v>
      </c>
      <c r="B5" s="1131"/>
      <c r="C5" s="113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1" t="s">
        <v>151</v>
      </c>
      <c r="B6" s="1131"/>
      <c r="C6" s="113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1" t="s">
        <v>128</v>
      </c>
      <c r="B5" s="1131"/>
      <c r="C5" s="113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1" t="s">
        <v>151</v>
      </c>
      <c r="B6" s="1131"/>
      <c r="C6" s="113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2018-02-16T17:07:20Z</cp:lastPrinted>
  <dcterms:created xsi:type="dcterms:W3CDTF">2012-03-14T11:54:19Z</dcterms:created>
  <dcterms:modified xsi:type="dcterms:W3CDTF">2018-02-20T09:16:16Z</dcterms:modified>
</cp:coreProperties>
</file>